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2"/>
  </bookViews>
  <sheets>
    <sheet name="Resultados das rodadas e finais" sheetId="1" r:id="rId1"/>
    <sheet name="Classificação com finalistas" sheetId="2" r:id="rId2"/>
    <sheet name="Artilheiros da II Copa" sheetId="3" r:id="rId3"/>
    <sheet name="Plan2" sheetId="4" r:id="rId4"/>
  </sheets>
  <definedNames/>
  <calcPr fullCalcOnLoad="1"/>
</workbook>
</file>

<file path=xl/sharedStrings.xml><?xml version="1.0" encoding="utf-8"?>
<sst xmlns="http://schemas.openxmlformats.org/spreadsheetml/2006/main" count="1291" uniqueCount="256">
  <si>
    <t>VITÓRIA =3   EMPATE =1   DERROTA = 0   WXO = -1</t>
  </si>
  <si>
    <t>Chupetinha</t>
  </si>
  <si>
    <t>PG</t>
  </si>
  <si>
    <t>J</t>
  </si>
  <si>
    <t>V</t>
  </si>
  <si>
    <t>E</t>
  </si>
  <si>
    <t>D</t>
  </si>
  <si>
    <t>GP</t>
  </si>
  <si>
    <t>GC</t>
  </si>
  <si>
    <t>ASHDOD</t>
  </si>
  <si>
    <t>RAMAT HAGOLAN</t>
  </si>
  <si>
    <t>REHOVOT</t>
  </si>
  <si>
    <t>SDEROT</t>
  </si>
  <si>
    <t xml:space="preserve"> </t>
  </si>
  <si>
    <t>Fraldinha</t>
  </si>
  <si>
    <t>ARAD</t>
  </si>
  <si>
    <t>BEER SHEVA</t>
  </si>
  <si>
    <t>HERTZLIA</t>
  </si>
  <si>
    <t>JERUSALÉM</t>
  </si>
  <si>
    <t>PETACH TIKVA</t>
  </si>
  <si>
    <t>TIBERÍADES</t>
  </si>
  <si>
    <t>Pré-Mirim</t>
  </si>
  <si>
    <t>BAT YAM</t>
  </si>
  <si>
    <t>RAMAT GAN</t>
  </si>
  <si>
    <t>SFAT</t>
  </si>
  <si>
    <t>TEL AVIV</t>
  </si>
  <si>
    <t>YAVNE</t>
  </si>
  <si>
    <t>Mirim</t>
  </si>
  <si>
    <t>AKKO</t>
  </si>
  <si>
    <t>ASHQUELON</t>
  </si>
  <si>
    <t>DIMONA</t>
  </si>
  <si>
    <t>EILAT</t>
  </si>
  <si>
    <t>KFAR SABA</t>
  </si>
  <si>
    <t>NETIVOT</t>
  </si>
  <si>
    <t>Infantil</t>
  </si>
  <si>
    <t>CARMIEL</t>
  </si>
  <si>
    <t>HAIFA</t>
  </si>
  <si>
    <t>NAHARIA</t>
  </si>
  <si>
    <t>NATANIA</t>
  </si>
  <si>
    <t>PG - PONTOS GANHOS</t>
  </si>
  <si>
    <t>J - JOGOS</t>
  </si>
  <si>
    <t>V - VITÓRIAS / D - DERROTAS / E - EMPATE</t>
  </si>
  <si>
    <t>GP - GOLS PRÓ / GC - GOLS CONTRA</t>
  </si>
  <si>
    <t>CATEGORIA CHUPETINHA/ATLETAS</t>
  </si>
  <si>
    <t>TIME</t>
  </si>
  <si>
    <t>1ª RODADA</t>
  </si>
  <si>
    <t>Eduardo Cohen</t>
  </si>
  <si>
    <t>Roni Rimer</t>
  </si>
  <si>
    <t>Gabriel Bennesby</t>
  </si>
  <si>
    <t>Gustavo Turnowski</t>
  </si>
  <si>
    <t>Alan Elehep</t>
  </si>
  <si>
    <t>João Alencar</t>
  </si>
  <si>
    <t>Rafael Obrascka</t>
  </si>
  <si>
    <t>CATEGORIA FRALDINHA/ATLETAS</t>
  </si>
  <si>
    <t>Eduardo Kreimer</t>
  </si>
  <si>
    <t>Rodrigo Balaciano</t>
  </si>
  <si>
    <t>Eduardo Leite</t>
  </si>
  <si>
    <t>Mateus Farbiaz</t>
  </si>
  <si>
    <t>Vitor Epelbaum</t>
  </si>
  <si>
    <t>Eduardo Sterenberg</t>
  </si>
  <si>
    <t>Ilan Hadid</t>
  </si>
  <si>
    <t>Matheus Vieira</t>
  </si>
  <si>
    <t xml:space="preserve">Pedro Henrique </t>
  </si>
  <si>
    <t>Bernardo Mosse</t>
  </si>
  <si>
    <t>Breno Arkader</t>
  </si>
  <si>
    <t>Breno Elehep</t>
  </si>
  <si>
    <t>Bruno Chor</t>
  </si>
  <si>
    <t>Daniel Amorim Sihman</t>
  </si>
  <si>
    <t>Eduardo Benchimol</t>
  </si>
  <si>
    <t>Felipe Kelner</t>
  </si>
  <si>
    <t>Gabriel Alencar</t>
  </si>
  <si>
    <t>Ilan Saadia</t>
  </si>
  <si>
    <t>Juliano Pacca</t>
  </si>
  <si>
    <t>Matheus Costa da Silva</t>
  </si>
  <si>
    <t>Natan Levi</t>
  </si>
  <si>
    <t>CATEGORIA PRÉ-MIRIM/ATLETAS</t>
  </si>
  <si>
    <t>Felipe Kestelman</t>
  </si>
  <si>
    <t>Leonardo Prado</t>
  </si>
  <si>
    <t>Caio Stajman</t>
  </si>
  <si>
    <t>Eduardo Danon</t>
  </si>
  <si>
    <t>Eduardo Nigri</t>
  </si>
  <si>
    <t>Joseph Saadia</t>
  </si>
  <si>
    <t>Rafael Benesbi</t>
  </si>
  <si>
    <t>Alan Gerber</t>
  </si>
  <si>
    <t>Caio Souza</t>
  </si>
  <si>
    <t>Daniel Sender</t>
  </si>
  <si>
    <t>Gabriel Wolff</t>
  </si>
  <si>
    <t>Luca Vacs</t>
  </si>
  <si>
    <t>Vitor Sterenberg</t>
  </si>
  <si>
    <t>CATEGORIA MIRIM/ATLETAS</t>
  </si>
  <si>
    <t>Rafael Mello</t>
  </si>
  <si>
    <t>Alexandre Chut</t>
  </si>
  <si>
    <t>Alexandre Kopiler</t>
  </si>
  <si>
    <t>Gabriel Homburger</t>
  </si>
  <si>
    <t>Michel Maidantick</t>
  </si>
  <si>
    <t>Rodrigo Wasserman</t>
  </si>
  <si>
    <t>Uriel Moreira</t>
  </si>
  <si>
    <t>Henrique Hawawy</t>
  </si>
  <si>
    <t>Ilan Stern</t>
  </si>
  <si>
    <t>Martin Berman</t>
  </si>
  <si>
    <t>Daniel Bejgel</t>
  </si>
  <si>
    <t>Daniel Nigri</t>
  </si>
  <si>
    <t>Daniel Ottoni</t>
  </si>
  <si>
    <t>Daniel Pullitini</t>
  </si>
  <si>
    <t>Diego Nigri</t>
  </si>
  <si>
    <t>Gabriel Nigri</t>
  </si>
  <si>
    <t>João Costa</t>
  </si>
  <si>
    <t>Daniel Calirman</t>
  </si>
  <si>
    <t>Daniel Stern</t>
  </si>
  <si>
    <t>Danilo Bines</t>
  </si>
  <si>
    <t>Fabio Nigri</t>
  </si>
  <si>
    <t>Felipe Safcher</t>
  </si>
  <si>
    <t>Jean</t>
  </si>
  <si>
    <t>Lucas Borda</t>
  </si>
  <si>
    <t>Nickolas Bennesby</t>
  </si>
  <si>
    <t>Pedro Scher Landrino</t>
  </si>
  <si>
    <t>Thiago Nigri</t>
  </si>
  <si>
    <t>Vinicius Valtes</t>
  </si>
  <si>
    <t>Vitor Hugo Amorim</t>
  </si>
  <si>
    <t>CATEGORIA INFANTIL/ATLETAS</t>
  </si>
  <si>
    <t>Lior London</t>
  </si>
  <si>
    <t>Bruno Ziberberg</t>
  </si>
  <si>
    <t>Matheus Mello</t>
  </si>
  <si>
    <t>Frederico Muciollo</t>
  </si>
  <si>
    <t>Gregory Grossman</t>
  </si>
  <si>
    <t>Marcos Maidantchik</t>
  </si>
  <si>
    <t>Matheus Stolerman</t>
  </si>
  <si>
    <t>Ricardo Munimis</t>
  </si>
  <si>
    <t>Rodrigo Redenski</t>
  </si>
  <si>
    <t>PRIMEIRA RODADA - RESULTADOS</t>
  </si>
  <si>
    <t xml:space="preserve">RAMAT HAGOLAN  </t>
  </si>
  <si>
    <t>x</t>
  </si>
  <si>
    <t xml:space="preserve">REHOVOT  </t>
  </si>
  <si>
    <t>CHUPETINHA</t>
  </si>
  <si>
    <t>HEBRAICA</t>
  </si>
  <si>
    <t xml:space="preserve">ASHDOD  </t>
  </si>
  <si>
    <t xml:space="preserve">BEER SHEVA </t>
  </si>
  <si>
    <t xml:space="preserve">ARAD </t>
  </si>
  <si>
    <t>FRALDINHA</t>
  </si>
  <si>
    <t xml:space="preserve">JERUSALÉM </t>
  </si>
  <si>
    <t xml:space="preserve">HERTZLIA </t>
  </si>
  <si>
    <t xml:space="preserve">TIBERÍADES  </t>
  </si>
  <si>
    <t xml:space="preserve">SFAT </t>
  </si>
  <si>
    <t xml:space="preserve">BAT YAM  </t>
  </si>
  <si>
    <t>PRÉ-MIRIM</t>
  </si>
  <si>
    <t xml:space="preserve">TEL AVIV </t>
  </si>
  <si>
    <t xml:space="preserve">AKKO  </t>
  </si>
  <si>
    <t>X</t>
  </si>
  <si>
    <t xml:space="preserve">ASHQUELON  </t>
  </si>
  <si>
    <t>MIRIM</t>
  </si>
  <si>
    <t>MONTE SINAI</t>
  </si>
  <si>
    <t xml:space="preserve">NETIVOT   </t>
  </si>
  <si>
    <t xml:space="preserve">DIMONA  </t>
  </si>
  <si>
    <t xml:space="preserve">CARMIEL </t>
  </si>
  <si>
    <t>INFANTIL</t>
  </si>
  <si>
    <t>ADOLPHO BLOCH</t>
  </si>
  <si>
    <t xml:space="preserve">HAIFA  </t>
  </si>
  <si>
    <t xml:space="preserve">NAHARIA  </t>
  </si>
  <si>
    <t>Categoria</t>
  </si>
  <si>
    <t>Local Jogo</t>
  </si>
  <si>
    <t>Equipe</t>
  </si>
  <si>
    <t>SEGUNDA RODADA - RESULTADOS</t>
  </si>
  <si>
    <t>2ª RODADA</t>
  </si>
  <si>
    <t>3ª RODADA</t>
  </si>
  <si>
    <t>4ª RODADA</t>
  </si>
  <si>
    <t>FINAIS</t>
  </si>
  <si>
    <t>TOTAL</t>
  </si>
  <si>
    <t>Daniel Villela</t>
  </si>
  <si>
    <t>Michel Dahis</t>
  </si>
  <si>
    <t>Daniel Burman</t>
  </si>
  <si>
    <t>Daniel Segal</t>
  </si>
  <si>
    <t>Fabio Scherter</t>
  </si>
  <si>
    <t>Leonardo Andrade</t>
  </si>
  <si>
    <t>Yonathan Hadary</t>
  </si>
  <si>
    <t>Antonio Werneck</t>
  </si>
  <si>
    <t>Eduardo Pamplona</t>
  </si>
  <si>
    <t>Gabriel de Botton</t>
  </si>
  <si>
    <t>Guilherme Jarlich</t>
  </si>
  <si>
    <t>Pedro Chuek</t>
  </si>
  <si>
    <t>Rafael Kutvak</t>
  </si>
  <si>
    <t>Ricardo Kaplan</t>
  </si>
  <si>
    <t>Rafael Katz</t>
  </si>
  <si>
    <t>Daniel Struzberg</t>
  </si>
  <si>
    <t>Alexandre Haimenis</t>
  </si>
  <si>
    <t>David Meckler</t>
  </si>
  <si>
    <t>Eduardo Landau</t>
  </si>
  <si>
    <t>Guilherme Nigri</t>
  </si>
  <si>
    <t>Gustavo Balassiano</t>
  </si>
  <si>
    <t>Roni London</t>
  </si>
  <si>
    <t>Dan Taublib</t>
  </si>
  <si>
    <t>Ilan Dahis</t>
  </si>
  <si>
    <t>Rafael Weinstein</t>
  </si>
  <si>
    <t>Ricardo Amorim Sihman</t>
  </si>
  <si>
    <t>Uri Herzenhaut</t>
  </si>
  <si>
    <t>Vitor Averbug Correa</t>
  </si>
  <si>
    <t>Eduardo Goldstein Amorim</t>
  </si>
  <si>
    <t>Matheus Santos</t>
  </si>
  <si>
    <t>Nicolas Minicheti</t>
  </si>
  <si>
    <t>PRIMEIRA RODADA</t>
  </si>
  <si>
    <t>SEGUNDA  RODADA</t>
  </si>
  <si>
    <r>
      <t>AKKO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</si>
  <si>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Patrick Velmovitsky</t>
  </si>
  <si>
    <r>
      <t>AKKO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</si>
  <si>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TERCEIRA RODADA - RESULTADOS</t>
  </si>
  <si>
    <t>Vitor Kac Oliveira</t>
  </si>
  <si>
    <t>Nickolas Goldenstein</t>
  </si>
  <si>
    <t>Gustavo Daitcher</t>
  </si>
  <si>
    <t>João Gustavo</t>
  </si>
  <si>
    <t>HERZTLIA</t>
  </si>
  <si>
    <t>QUARTA  RODADA</t>
  </si>
  <si>
    <t>TERCEIRA  RODADA</t>
  </si>
  <si>
    <t>Akko</t>
  </si>
  <si>
    <t>Ashkelon</t>
  </si>
  <si>
    <t>Dimona</t>
  </si>
  <si>
    <t>Netivot</t>
  </si>
  <si>
    <t>Kfar</t>
  </si>
  <si>
    <t>Eilat</t>
  </si>
  <si>
    <t>Final: Natania 2 X 0 Haifa</t>
  </si>
  <si>
    <t>Campeão Infantil:</t>
  </si>
  <si>
    <t>Vice-Campeão Infantil:</t>
  </si>
  <si>
    <t>Finalistas CHUPETINHA:</t>
  </si>
  <si>
    <t>David Zimmt</t>
  </si>
  <si>
    <t>Daniel Trojman</t>
  </si>
  <si>
    <t>Bernard Diskant</t>
  </si>
  <si>
    <t>Pedro Souza</t>
  </si>
  <si>
    <t>Felipe Di Blasio</t>
  </si>
  <si>
    <t>FINAL:    NATANIA</t>
  </si>
  <si>
    <r>
      <t>AKKO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</si>
  <si>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QUARTA RODADA - RESULTADOS</t>
  </si>
  <si>
    <t>Bernard Bennesby</t>
  </si>
  <si>
    <t>JERUSALEM</t>
  </si>
  <si>
    <t>TIBERIADES</t>
  </si>
  <si>
    <t>Natan Gorin</t>
  </si>
  <si>
    <t>Rafael Manela</t>
  </si>
  <si>
    <t>João Lago</t>
  </si>
  <si>
    <t>Luis Bines</t>
  </si>
  <si>
    <t>José Meckler</t>
  </si>
  <si>
    <t>Yan Tjszler</t>
  </si>
  <si>
    <t>Gabriel Cohen</t>
  </si>
  <si>
    <t>Elie Michel El Mann</t>
  </si>
  <si>
    <t>Vitor  Uchôa</t>
  </si>
  <si>
    <t>Vitor Nascimento</t>
  </si>
  <si>
    <t>Augusto Linhares</t>
  </si>
  <si>
    <t>NA FINAL</t>
  </si>
  <si>
    <t>Arilheiros da II Copa</t>
  </si>
  <si>
    <t>FINAIS - RESULTADOS</t>
  </si>
  <si>
    <t>* Tiberíades venceu nos penaltys por 2x1</t>
  </si>
  <si>
    <t>* Sderot venceu nos panaltys de 3x2</t>
  </si>
  <si>
    <t>AKKO10</t>
  </si>
  <si>
    <t>1º</t>
  </si>
  <si>
    <t>2º</t>
  </si>
  <si>
    <t>3º</t>
  </si>
  <si>
    <t>4º</t>
  </si>
  <si>
    <t>5º</t>
  </si>
  <si>
    <t>6º</t>
  </si>
  <si>
    <t>Colocação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</si>
</sst>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7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7.00390625" style="41" customWidth="1"/>
    <col min="2" max="2" width="4.28125" style="23" customWidth="1"/>
    <col min="3" max="3" width="3.8515625" style="23" customWidth="1"/>
    <col min="4" max="4" width="4.00390625" style="23" customWidth="1"/>
    <col min="5" max="5" width="15.57421875" style="0" customWidth="1"/>
    <col min="6" max="6" width="13.8515625" style="36" customWidth="1"/>
    <col min="7" max="7" width="10.28125" style="36" customWidth="1"/>
    <col min="10" max="10" width="5.7109375" style="0" customWidth="1"/>
    <col min="11" max="11" width="17.7109375" style="0" customWidth="1"/>
    <col min="12" max="12" width="4.8515625" style="0" customWidth="1"/>
    <col min="13" max="13" width="5.421875" style="0" customWidth="1"/>
    <col min="14" max="14" width="4.421875" style="0" customWidth="1"/>
    <col min="15" max="15" width="17.28125" style="0" customWidth="1"/>
    <col min="16" max="16" width="12.28125" style="0" customWidth="1"/>
  </cols>
  <sheetData>
    <row r="1" spans="1:5" ht="15">
      <c r="A1" s="58" t="s">
        <v>129</v>
      </c>
      <c r="B1" s="59"/>
      <c r="C1" s="59"/>
      <c r="D1" s="59"/>
      <c r="E1" s="60"/>
    </row>
    <row r="3" spans="1:7" ht="15">
      <c r="A3" s="41" t="s">
        <v>160</v>
      </c>
      <c r="E3" t="s">
        <v>160</v>
      </c>
      <c r="F3" s="36" t="s">
        <v>158</v>
      </c>
      <c r="G3" s="36" t="s">
        <v>159</v>
      </c>
    </row>
    <row r="4" spans="1:12" ht="15">
      <c r="A4" s="41" t="s">
        <v>130</v>
      </c>
      <c r="B4" s="23">
        <v>9</v>
      </c>
      <c r="C4" s="23" t="s">
        <v>131</v>
      </c>
      <c r="D4" s="23">
        <v>1</v>
      </c>
      <c r="E4" t="s">
        <v>132</v>
      </c>
      <c r="F4" s="36" t="s">
        <v>133</v>
      </c>
      <c r="G4" s="36" t="s">
        <v>134</v>
      </c>
      <c r="J4" s="72"/>
      <c r="K4" s="72"/>
      <c r="L4" s="72"/>
    </row>
    <row r="5" spans="1:12" ht="15">
      <c r="A5" s="41" t="s">
        <v>135</v>
      </c>
      <c r="B5" s="23">
        <v>0</v>
      </c>
      <c r="C5" s="23" t="s">
        <v>131</v>
      </c>
      <c r="D5" s="23">
        <v>3</v>
      </c>
      <c r="E5" t="s">
        <v>12</v>
      </c>
      <c r="F5" s="36" t="s">
        <v>133</v>
      </c>
      <c r="G5" s="36" t="s">
        <v>134</v>
      </c>
      <c r="J5" s="72"/>
      <c r="K5" s="72"/>
      <c r="L5" s="72"/>
    </row>
    <row r="6" spans="1:12" ht="15">
      <c r="A6" s="41" t="s">
        <v>132</v>
      </c>
      <c r="B6" s="23">
        <v>0</v>
      </c>
      <c r="C6" s="23" t="s">
        <v>131</v>
      </c>
      <c r="D6" s="23">
        <v>3</v>
      </c>
      <c r="E6" t="s">
        <v>12</v>
      </c>
      <c r="F6" s="36" t="s">
        <v>133</v>
      </c>
      <c r="G6" s="36" t="s">
        <v>134</v>
      </c>
      <c r="J6" s="72"/>
      <c r="K6" s="72"/>
      <c r="L6" s="72"/>
    </row>
    <row r="7" spans="1:12" ht="15">
      <c r="A7" s="41" t="s">
        <v>130</v>
      </c>
      <c r="B7" s="23">
        <v>7</v>
      </c>
      <c r="C7" s="23" t="s">
        <v>131</v>
      </c>
      <c r="D7" s="23">
        <v>0</v>
      </c>
      <c r="E7" t="s">
        <v>135</v>
      </c>
      <c r="F7" s="36" t="s">
        <v>133</v>
      </c>
      <c r="G7" s="36" t="s">
        <v>134</v>
      </c>
      <c r="J7" s="72"/>
      <c r="K7" s="72"/>
      <c r="L7" s="72"/>
    </row>
    <row r="8" spans="10:12" ht="15">
      <c r="J8" s="72"/>
      <c r="K8" s="72"/>
      <c r="L8" s="72"/>
    </row>
    <row r="9" spans="1:12" ht="15">
      <c r="A9" s="41" t="s">
        <v>136</v>
      </c>
      <c r="B9" s="23">
        <v>4</v>
      </c>
      <c r="C9" s="23" t="s">
        <v>131</v>
      </c>
      <c r="D9" s="23">
        <v>1</v>
      </c>
      <c r="E9" t="s">
        <v>137</v>
      </c>
      <c r="F9" s="36" t="s">
        <v>138</v>
      </c>
      <c r="G9" s="36" t="s">
        <v>134</v>
      </c>
      <c r="J9" s="72"/>
      <c r="K9" s="72"/>
      <c r="L9" s="72"/>
    </row>
    <row r="10" spans="1:7" ht="15">
      <c r="A10" s="41" t="s">
        <v>139</v>
      </c>
      <c r="B10" s="23">
        <v>6</v>
      </c>
      <c r="C10" s="23" t="s">
        <v>131</v>
      </c>
      <c r="D10" s="23">
        <v>5</v>
      </c>
      <c r="E10" t="s">
        <v>19</v>
      </c>
      <c r="F10" s="36" t="s">
        <v>138</v>
      </c>
      <c r="G10" s="36" t="s">
        <v>134</v>
      </c>
    </row>
    <row r="11" spans="1:7" ht="15">
      <c r="A11" s="41" t="s">
        <v>140</v>
      </c>
      <c r="B11" s="23">
        <v>3</v>
      </c>
      <c r="C11" s="23" t="s">
        <v>131</v>
      </c>
      <c r="D11" s="23">
        <v>3</v>
      </c>
      <c r="E11" t="s">
        <v>19</v>
      </c>
      <c r="F11" s="36" t="s">
        <v>138</v>
      </c>
      <c r="G11" s="36" t="s">
        <v>134</v>
      </c>
    </row>
    <row r="12" spans="1:7" ht="15">
      <c r="A12" s="41" t="s">
        <v>136</v>
      </c>
      <c r="B12" s="23">
        <v>0</v>
      </c>
      <c r="C12" s="23" t="s">
        <v>131</v>
      </c>
      <c r="D12" s="23">
        <v>4</v>
      </c>
      <c r="E12" t="s">
        <v>141</v>
      </c>
      <c r="F12" s="36" t="s">
        <v>138</v>
      </c>
      <c r="G12" s="36" t="s">
        <v>134</v>
      </c>
    </row>
    <row r="13" spans="1:7" ht="15">
      <c r="A13" s="41" t="s">
        <v>140</v>
      </c>
      <c r="B13" s="23">
        <v>6</v>
      </c>
      <c r="C13" s="23" t="s">
        <v>131</v>
      </c>
      <c r="D13" s="23">
        <v>1</v>
      </c>
      <c r="E13" t="s">
        <v>137</v>
      </c>
      <c r="F13" s="36" t="s">
        <v>138</v>
      </c>
      <c r="G13" s="36" t="s">
        <v>134</v>
      </c>
    </row>
    <row r="14" spans="1:7" ht="15">
      <c r="A14" s="41" t="s">
        <v>137</v>
      </c>
      <c r="B14" s="23">
        <v>1</v>
      </c>
      <c r="C14" s="23" t="s">
        <v>131</v>
      </c>
      <c r="D14" s="23">
        <v>4</v>
      </c>
      <c r="E14" t="s">
        <v>141</v>
      </c>
      <c r="F14" s="36" t="s">
        <v>138</v>
      </c>
      <c r="G14" s="36" t="s">
        <v>134</v>
      </c>
    </row>
    <row r="15" spans="1:7" ht="15">
      <c r="A15" s="41" t="s">
        <v>139</v>
      </c>
      <c r="B15" s="23">
        <v>5</v>
      </c>
      <c r="C15" s="23" t="s">
        <v>131</v>
      </c>
      <c r="D15" s="23">
        <v>3</v>
      </c>
      <c r="E15" t="s">
        <v>136</v>
      </c>
      <c r="F15" s="36" t="s">
        <v>138</v>
      </c>
      <c r="G15" s="36" t="s">
        <v>134</v>
      </c>
    </row>
    <row r="16" spans="1:7" ht="15">
      <c r="A16" s="41" t="s">
        <v>140</v>
      </c>
      <c r="B16" s="23">
        <v>1</v>
      </c>
      <c r="C16" s="23" t="s">
        <v>131</v>
      </c>
      <c r="D16" s="23">
        <v>2</v>
      </c>
      <c r="E16" t="s">
        <v>139</v>
      </c>
      <c r="F16" s="36" t="s">
        <v>138</v>
      </c>
      <c r="G16" s="36" t="s">
        <v>134</v>
      </c>
    </row>
    <row r="18" spans="1:7" ht="15">
      <c r="A18" s="41" t="s">
        <v>142</v>
      </c>
      <c r="B18" s="23">
        <v>1</v>
      </c>
      <c r="C18" s="23" t="s">
        <v>131</v>
      </c>
      <c r="D18" s="23">
        <v>1</v>
      </c>
      <c r="E18" t="s">
        <v>143</v>
      </c>
      <c r="F18" s="36" t="s">
        <v>144</v>
      </c>
      <c r="G18" s="36" t="s">
        <v>134</v>
      </c>
    </row>
    <row r="19" spans="1:7" ht="15">
      <c r="A19" s="41" t="s">
        <v>23</v>
      </c>
      <c r="B19" s="23">
        <v>4</v>
      </c>
      <c r="C19" s="23" t="s">
        <v>131</v>
      </c>
      <c r="D19" s="23">
        <v>0</v>
      </c>
      <c r="E19" t="s">
        <v>26</v>
      </c>
      <c r="F19" s="36" t="s">
        <v>144</v>
      </c>
      <c r="G19" s="36" t="s">
        <v>134</v>
      </c>
    </row>
    <row r="20" spans="1:7" ht="15">
      <c r="A20" s="41" t="s">
        <v>145</v>
      </c>
      <c r="B20" s="23">
        <v>7</v>
      </c>
      <c r="C20" s="23" t="s">
        <v>131</v>
      </c>
      <c r="D20" s="23">
        <v>0</v>
      </c>
      <c r="E20" t="s">
        <v>26</v>
      </c>
      <c r="F20" s="36" t="s">
        <v>144</v>
      </c>
      <c r="G20" s="36" t="s">
        <v>134</v>
      </c>
    </row>
    <row r="21" spans="1:7" ht="15">
      <c r="A21" s="41" t="s">
        <v>142</v>
      </c>
      <c r="B21" s="23">
        <v>3</v>
      </c>
      <c r="C21" s="23" t="s">
        <v>131</v>
      </c>
      <c r="D21" s="23">
        <v>3</v>
      </c>
      <c r="E21" t="s">
        <v>23</v>
      </c>
      <c r="F21" s="36" t="s">
        <v>144</v>
      </c>
      <c r="G21" s="36" t="s">
        <v>134</v>
      </c>
    </row>
    <row r="22" spans="1:7" ht="15">
      <c r="A22" s="41" t="s">
        <v>145</v>
      </c>
      <c r="B22" s="23">
        <v>6</v>
      </c>
      <c r="C22" s="23" t="s">
        <v>131</v>
      </c>
      <c r="D22" s="23">
        <v>3</v>
      </c>
      <c r="E22" t="s">
        <v>143</v>
      </c>
      <c r="F22" s="36" t="s">
        <v>144</v>
      </c>
      <c r="G22" s="36" t="s">
        <v>134</v>
      </c>
    </row>
    <row r="23" spans="1:7" ht="15">
      <c r="A23" s="41" t="s">
        <v>145</v>
      </c>
      <c r="B23" s="23">
        <v>1</v>
      </c>
      <c r="C23" s="23" t="s">
        <v>131</v>
      </c>
      <c r="D23" s="23">
        <v>2</v>
      </c>
      <c r="E23" t="s">
        <v>142</v>
      </c>
      <c r="F23" s="36" t="s">
        <v>144</v>
      </c>
      <c r="G23" s="36" t="s">
        <v>134</v>
      </c>
    </row>
    <row r="25" spans="1:7" ht="15">
      <c r="A25" s="41" t="s">
        <v>146</v>
      </c>
      <c r="B25" s="23">
        <v>5</v>
      </c>
      <c r="C25" s="23" t="s">
        <v>147</v>
      </c>
      <c r="D25" s="23">
        <v>3</v>
      </c>
      <c r="E25" t="s">
        <v>148</v>
      </c>
      <c r="F25" s="36" t="s">
        <v>149</v>
      </c>
      <c r="G25" s="36" t="s">
        <v>150</v>
      </c>
    </row>
    <row r="26" spans="1:7" ht="15">
      <c r="A26" s="41" t="s">
        <v>32</v>
      </c>
      <c r="B26" s="23">
        <v>5</v>
      </c>
      <c r="C26" s="23" t="s">
        <v>147</v>
      </c>
      <c r="D26" s="23">
        <v>2</v>
      </c>
      <c r="E26" t="s">
        <v>151</v>
      </c>
      <c r="F26" s="36" t="s">
        <v>149</v>
      </c>
      <c r="G26" s="36" t="s">
        <v>150</v>
      </c>
    </row>
    <row r="27" spans="1:7" ht="15">
      <c r="A27" s="41" t="s">
        <v>146</v>
      </c>
      <c r="B27" s="23">
        <v>6</v>
      </c>
      <c r="C27" s="23" t="s">
        <v>147</v>
      </c>
      <c r="D27" s="23">
        <v>1</v>
      </c>
      <c r="E27" t="s">
        <v>31</v>
      </c>
      <c r="F27" s="36" t="s">
        <v>149</v>
      </c>
      <c r="G27" s="36" t="s">
        <v>150</v>
      </c>
    </row>
    <row r="28" spans="1:7" ht="15">
      <c r="A28" s="41" t="s">
        <v>152</v>
      </c>
      <c r="B28" s="23">
        <v>0</v>
      </c>
      <c r="C28" s="23" t="s">
        <v>147</v>
      </c>
      <c r="D28" s="23">
        <v>4</v>
      </c>
      <c r="E28" t="s">
        <v>151</v>
      </c>
      <c r="F28" s="36" t="s">
        <v>149</v>
      </c>
      <c r="G28" s="36" t="s">
        <v>150</v>
      </c>
    </row>
    <row r="29" spans="1:7" ht="15">
      <c r="A29" s="41" t="s">
        <v>32</v>
      </c>
      <c r="B29" s="23">
        <v>5</v>
      </c>
      <c r="C29" s="23" t="s">
        <v>147</v>
      </c>
      <c r="D29" s="23">
        <v>1</v>
      </c>
      <c r="E29" t="s">
        <v>31</v>
      </c>
      <c r="F29" s="36" t="s">
        <v>149</v>
      </c>
      <c r="G29" s="36" t="s">
        <v>150</v>
      </c>
    </row>
    <row r="30" spans="1:7" ht="15">
      <c r="A30" s="41" t="s">
        <v>146</v>
      </c>
      <c r="B30" s="23">
        <v>18</v>
      </c>
      <c r="C30" s="23" t="s">
        <v>147</v>
      </c>
      <c r="D30" s="23">
        <v>4</v>
      </c>
      <c r="E30" t="s">
        <v>152</v>
      </c>
      <c r="F30" s="36" t="s">
        <v>149</v>
      </c>
      <c r="G30" s="36" t="s">
        <v>150</v>
      </c>
    </row>
    <row r="31" spans="1:7" ht="15">
      <c r="A31" s="41" t="s">
        <v>32</v>
      </c>
      <c r="B31" s="23">
        <v>2</v>
      </c>
      <c r="C31" s="23" t="s">
        <v>147</v>
      </c>
      <c r="D31" s="23">
        <v>1</v>
      </c>
      <c r="E31" t="s">
        <v>29</v>
      </c>
      <c r="F31" s="36" t="s">
        <v>149</v>
      </c>
      <c r="G31" s="36" t="s">
        <v>150</v>
      </c>
    </row>
    <row r="32" spans="1:7" ht="15">
      <c r="A32" s="41" t="s">
        <v>31</v>
      </c>
      <c r="B32" s="23">
        <v>5</v>
      </c>
      <c r="C32" s="23" t="s">
        <v>147</v>
      </c>
      <c r="D32" s="23">
        <v>0</v>
      </c>
      <c r="E32" t="s">
        <v>151</v>
      </c>
      <c r="F32" s="36" t="s">
        <v>149</v>
      </c>
      <c r="G32" s="36" t="s">
        <v>150</v>
      </c>
    </row>
    <row r="33" spans="1:7" ht="15">
      <c r="A33" s="41" t="s">
        <v>152</v>
      </c>
      <c r="B33" s="23">
        <v>1</v>
      </c>
      <c r="C33" s="23" t="s">
        <v>147</v>
      </c>
      <c r="D33" s="23">
        <v>9</v>
      </c>
      <c r="E33" t="s">
        <v>148</v>
      </c>
      <c r="F33" s="36" t="s">
        <v>149</v>
      </c>
      <c r="G33" s="36" t="s">
        <v>150</v>
      </c>
    </row>
    <row r="35" spans="1:7" ht="15">
      <c r="A35" s="41" t="s">
        <v>153</v>
      </c>
      <c r="B35" s="23">
        <v>0</v>
      </c>
      <c r="C35" s="23" t="s">
        <v>131</v>
      </c>
      <c r="D35" s="23">
        <v>6</v>
      </c>
      <c r="E35" t="s">
        <v>38</v>
      </c>
      <c r="F35" s="36" t="s">
        <v>154</v>
      </c>
      <c r="G35" s="36" t="s">
        <v>155</v>
      </c>
    </row>
    <row r="36" spans="1:7" ht="15">
      <c r="A36" s="41" t="s">
        <v>156</v>
      </c>
      <c r="B36" s="23">
        <v>2</v>
      </c>
      <c r="C36" s="23" t="s">
        <v>131</v>
      </c>
      <c r="D36" s="23">
        <v>0</v>
      </c>
      <c r="E36" t="s">
        <v>157</v>
      </c>
      <c r="F36" s="36" t="s">
        <v>154</v>
      </c>
      <c r="G36" s="36" t="s">
        <v>155</v>
      </c>
    </row>
    <row r="37" spans="1:7" ht="15">
      <c r="A37" s="41" t="s">
        <v>156</v>
      </c>
      <c r="B37" s="23">
        <v>1</v>
      </c>
      <c r="C37" s="23" t="s">
        <v>131</v>
      </c>
      <c r="D37" s="23">
        <v>3</v>
      </c>
      <c r="E37" t="s">
        <v>38</v>
      </c>
      <c r="F37" s="36" t="s">
        <v>154</v>
      </c>
      <c r="G37" s="36" t="s">
        <v>155</v>
      </c>
    </row>
    <row r="38" spans="1:7" ht="15">
      <c r="A38" s="41" t="s">
        <v>153</v>
      </c>
      <c r="B38" s="23">
        <v>0</v>
      </c>
      <c r="C38" s="23" t="s">
        <v>131</v>
      </c>
      <c r="D38" s="23">
        <v>1</v>
      </c>
      <c r="E38" t="s">
        <v>157</v>
      </c>
      <c r="F38" s="36" t="s">
        <v>154</v>
      </c>
      <c r="G38" s="36" t="s">
        <v>155</v>
      </c>
    </row>
    <row r="41" spans="1:5" ht="15">
      <c r="A41" s="58" t="s">
        <v>161</v>
      </c>
      <c r="B41" s="59"/>
      <c r="C41" s="59"/>
      <c r="D41" s="59"/>
      <c r="E41" s="60"/>
    </row>
    <row r="43" spans="1:7" ht="15">
      <c r="A43" s="42" t="s">
        <v>160</v>
      </c>
      <c r="B43" s="27"/>
      <c r="C43" s="27"/>
      <c r="D43" s="27"/>
      <c r="E43" s="26" t="s">
        <v>160</v>
      </c>
      <c r="F43" s="37" t="s">
        <v>158</v>
      </c>
      <c r="G43" s="37" t="s">
        <v>159</v>
      </c>
    </row>
    <row r="44" spans="1:7" ht="15">
      <c r="A44" s="43" t="s">
        <v>130</v>
      </c>
      <c r="B44" s="29">
        <v>2</v>
      </c>
      <c r="C44" s="29" t="s">
        <v>131</v>
      </c>
      <c r="D44" s="29">
        <v>3</v>
      </c>
      <c r="E44" s="31" t="s">
        <v>12</v>
      </c>
      <c r="F44" s="38" t="s">
        <v>133</v>
      </c>
      <c r="G44" s="31" t="s">
        <v>150</v>
      </c>
    </row>
    <row r="45" spans="1:7" ht="15">
      <c r="A45" s="43" t="s">
        <v>135</v>
      </c>
      <c r="B45" s="29">
        <v>3</v>
      </c>
      <c r="C45" s="29" t="s">
        <v>131</v>
      </c>
      <c r="D45" s="29">
        <v>1</v>
      </c>
      <c r="E45" s="31" t="s">
        <v>132</v>
      </c>
      <c r="F45" s="38" t="s">
        <v>133</v>
      </c>
      <c r="G45" s="31" t="s">
        <v>150</v>
      </c>
    </row>
    <row r="46" spans="1:7" ht="15">
      <c r="A46" s="43" t="s">
        <v>130</v>
      </c>
      <c r="B46" s="29">
        <v>2</v>
      </c>
      <c r="C46" s="29" t="s">
        <v>131</v>
      </c>
      <c r="D46" s="29">
        <v>0</v>
      </c>
      <c r="E46" s="31" t="s">
        <v>135</v>
      </c>
      <c r="F46" s="38" t="s">
        <v>133</v>
      </c>
      <c r="G46" s="31" t="s">
        <v>150</v>
      </c>
    </row>
    <row r="47" spans="1:7" ht="15">
      <c r="A47" s="43" t="s">
        <v>132</v>
      </c>
      <c r="B47" s="29">
        <v>1</v>
      </c>
      <c r="C47" s="29" t="s">
        <v>131</v>
      </c>
      <c r="D47" s="29">
        <v>4</v>
      </c>
      <c r="E47" s="31" t="s">
        <v>12</v>
      </c>
      <c r="F47" s="38" t="s">
        <v>133</v>
      </c>
      <c r="G47" s="31" t="s">
        <v>150</v>
      </c>
    </row>
    <row r="48" spans="1:7" ht="15">
      <c r="A48" s="43"/>
      <c r="B48" s="29"/>
      <c r="C48" s="29"/>
      <c r="D48" s="29"/>
      <c r="E48" s="31"/>
      <c r="F48" s="38"/>
      <c r="G48" s="31"/>
    </row>
    <row r="49" spans="1:7" ht="15">
      <c r="A49" s="43" t="s">
        <v>140</v>
      </c>
      <c r="B49" s="25">
        <v>5</v>
      </c>
      <c r="C49" s="29" t="s">
        <v>131</v>
      </c>
      <c r="D49" s="29">
        <v>2</v>
      </c>
      <c r="E49" s="30" t="s">
        <v>136</v>
      </c>
      <c r="F49" s="38" t="s">
        <v>138</v>
      </c>
      <c r="G49" s="31" t="s">
        <v>134</v>
      </c>
    </row>
    <row r="50" spans="1:7" ht="15">
      <c r="A50" s="43" t="s">
        <v>139</v>
      </c>
      <c r="B50" s="29">
        <v>0</v>
      </c>
      <c r="C50" s="29" t="s">
        <v>131</v>
      </c>
      <c r="D50" s="29">
        <v>4</v>
      </c>
      <c r="E50" s="30" t="s">
        <v>141</v>
      </c>
      <c r="F50" s="38" t="s">
        <v>138</v>
      </c>
      <c r="G50" s="31" t="s">
        <v>134</v>
      </c>
    </row>
    <row r="51" spans="1:7" ht="15">
      <c r="A51" s="43" t="s">
        <v>19</v>
      </c>
      <c r="B51" s="29">
        <v>4</v>
      </c>
      <c r="C51" s="29" t="s">
        <v>131</v>
      </c>
      <c r="D51" s="29">
        <v>1</v>
      </c>
      <c r="E51" s="30" t="s">
        <v>136</v>
      </c>
      <c r="F51" s="38" t="s">
        <v>138</v>
      </c>
      <c r="G51" s="31" t="s">
        <v>134</v>
      </c>
    </row>
    <row r="52" spans="1:7" ht="15">
      <c r="A52" s="43" t="s">
        <v>140</v>
      </c>
      <c r="B52" s="29">
        <v>4</v>
      </c>
      <c r="C52" s="29" t="s">
        <v>131</v>
      </c>
      <c r="D52" s="29">
        <v>2</v>
      </c>
      <c r="E52" s="30" t="s">
        <v>141</v>
      </c>
      <c r="F52" s="38" t="s">
        <v>138</v>
      </c>
      <c r="G52" s="31" t="s">
        <v>134</v>
      </c>
    </row>
    <row r="53" spans="1:7" ht="15">
      <c r="A53" s="43" t="s">
        <v>19</v>
      </c>
      <c r="B53" s="29">
        <v>5</v>
      </c>
      <c r="C53" s="29" t="s">
        <v>131</v>
      </c>
      <c r="D53" s="29">
        <v>2</v>
      </c>
      <c r="E53" s="31" t="s">
        <v>15</v>
      </c>
      <c r="F53" s="38" t="s">
        <v>138</v>
      </c>
      <c r="G53" s="31" t="s">
        <v>134</v>
      </c>
    </row>
    <row r="54" spans="1:7" ht="15">
      <c r="A54" s="43" t="s">
        <v>139</v>
      </c>
      <c r="B54" s="29">
        <v>1</v>
      </c>
      <c r="C54" s="29" t="s">
        <v>131</v>
      </c>
      <c r="D54" s="29">
        <v>6</v>
      </c>
      <c r="E54" s="30" t="s">
        <v>136</v>
      </c>
      <c r="F54" s="38" t="s">
        <v>138</v>
      </c>
      <c r="G54" s="31" t="s">
        <v>134</v>
      </c>
    </row>
    <row r="55" spans="1:7" ht="15">
      <c r="A55" s="43" t="s">
        <v>140</v>
      </c>
      <c r="B55" s="29">
        <v>1</v>
      </c>
      <c r="C55" s="29" t="s">
        <v>131</v>
      </c>
      <c r="D55" s="29">
        <v>1</v>
      </c>
      <c r="E55" s="31" t="s">
        <v>137</v>
      </c>
      <c r="F55" s="38" t="s">
        <v>138</v>
      </c>
      <c r="G55" s="31" t="s">
        <v>134</v>
      </c>
    </row>
    <row r="56" spans="1:7" ht="15">
      <c r="A56" s="43" t="s">
        <v>19</v>
      </c>
      <c r="B56" s="29">
        <v>0</v>
      </c>
      <c r="C56" s="29" t="s">
        <v>131</v>
      </c>
      <c r="D56" s="29">
        <v>2</v>
      </c>
      <c r="E56" s="31" t="s">
        <v>141</v>
      </c>
      <c r="F56" s="38" t="s">
        <v>138</v>
      </c>
      <c r="G56" s="31" t="s">
        <v>134</v>
      </c>
    </row>
    <row r="57" spans="1:7" ht="15">
      <c r="A57" s="43" t="s">
        <v>139</v>
      </c>
      <c r="B57" s="29">
        <v>1</v>
      </c>
      <c r="C57" s="29" t="s">
        <v>131</v>
      </c>
      <c r="D57" s="29">
        <v>1</v>
      </c>
      <c r="E57" s="31" t="s">
        <v>137</v>
      </c>
      <c r="F57" s="38" t="s">
        <v>138</v>
      </c>
      <c r="G57" s="31" t="s">
        <v>134</v>
      </c>
    </row>
    <row r="58" spans="1:7" ht="15">
      <c r="A58" s="43"/>
      <c r="B58" s="29"/>
      <c r="C58" s="29"/>
      <c r="D58" s="29"/>
      <c r="E58" s="31"/>
      <c r="F58" s="38"/>
      <c r="G58" s="31"/>
    </row>
    <row r="59" spans="1:7" ht="15">
      <c r="A59" s="43" t="s">
        <v>145</v>
      </c>
      <c r="B59" s="29">
        <v>7</v>
      </c>
      <c r="C59" s="29" t="s">
        <v>131</v>
      </c>
      <c r="D59" s="29">
        <v>0</v>
      </c>
      <c r="E59" s="31" t="s">
        <v>23</v>
      </c>
      <c r="F59" s="38" t="s">
        <v>144</v>
      </c>
      <c r="G59" s="31" t="s">
        <v>150</v>
      </c>
    </row>
    <row r="60" spans="1:7" ht="15">
      <c r="A60" s="43" t="s">
        <v>142</v>
      </c>
      <c r="B60" s="29">
        <v>6</v>
      </c>
      <c r="C60" s="29" t="s">
        <v>131</v>
      </c>
      <c r="D60" s="29">
        <v>0</v>
      </c>
      <c r="E60" s="31" t="s">
        <v>26</v>
      </c>
      <c r="F60" s="38" t="s">
        <v>144</v>
      </c>
      <c r="G60" s="31" t="s">
        <v>150</v>
      </c>
    </row>
    <row r="61" spans="1:7" ht="15">
      <c r="A61" s="43" t="s">
        <v>145</v>
      </c>
      <c r="B61" s="29">
        <v>7</v>
      </c>
      <c r="C61" s="29" t="s">
        <v>131</v>
      </c>
      <c r="D61" s="29">
        <v>2</v>
      </c>
      <c r="E61" s="31" t="s">
        <v>143</v>
      </c>
      <c r="F61" s="38" t="s">
        <v>144</v>
      </c>
      <c r="G61" s="31" t="s">
        <v>150</v>
      </c>
    </row>
    <row r="62" spans="1:7" ht="15">
      <c r="A62" s="43" t="s">
        <v>142</v>
      </c>
      <c r="B62" s="29">
        <v>6</v>
      </c>
      <c r="C62" s="29" t="s">
        <v>131</v>
      </c>
      <c r="D62" s="29">
        <v>1</v>
      </c>
      <c r="E62" s="31" t="s">
        <v>23</v>
      </c>
      <c r="F62" s="38" t="s">
        <v>144</v>
      </c>
      <c r="G62" s="31" t="s">
        <v>150</v>
      </c>
    </row>
    <row r="63" spans="1:7" ht="15">
      <c r="A63" s="43" t="s">
        <v>142</v>
      </c>
      <c r="B63" s="29">
        <v>7</v>
      </c>
      <c r="C63" s="29" t="s">
        <v>131</v>
      </c>
      <c r="D63" s="29">
        <v>1</v>
      </c>
      <c r="E63" s="31" t="s">
        <v>143</v>
      </c>
      <c r="F63" s="38" t="s">
        <v>144</v>
      </c>
      <c r="G63" s="31" t="s">
        <v>150</v>
      </c>
    </row>
    <row r="64" spans="1:7" ht="15">
      <c r="A64" s="43" t="s">
        <v>145</v>
      </c>
      <c r="B64" s="29">
        <v>7</v>
      </c>
      <c r="C64" s="29" t="s">
        <v>131</v>
      </c>
      <c r="D64" s="29">
        <v>1</v>
      </c>
      <c r="E64" s="31" t="s">
        <v>26</v>
      </c>
      <c r="F64" s="38" t="s">
        <v>144</v>
      </c>
      <c r="G64" s="31" t="s">
        <v>150</v>
      </c>
    </row>
    <row r="65" spans="1:8" ht="15">
      <c r="A65" s="44"/>
      <c r="B65" s="27"/>
      <c r="C65" s="27"/>
      <c r="D65" s="27"/>
      <c r="E65" s="28"/>
      <c r="F65" s="37"/>
      <c r="G65" s="37"/>
      <c r="H65" s="28"/>
    </row>
    <row r="66" spans="1:8" ht="15">
      <c r="A66" s="43" t="s">
        <v>31</v>
      </c>
      <c r="B66" s="29">
        <v>6</v>
      </c>
      <c r="C66" s="29" t="s">
        <v>131</v>
      </c>
      <c r="D66" s="29">
        <v>1</v>
      </c>
      <c r="E66" s="31" t="s">
        <v>152</v>
      </c>
      <c r="F66" s="45" t="s">
        <v>149</v>
      </c>
      <c r="G66" s="39" t="s">
        <v>134</v>
      </c>
      <c r="H66" s="28"/>
    </row>
    <row r="67" spans="1:8" ht="15">
      <c r="A67" s="43" t="s">
        <v>32</v>
      </c>
      <c r="B67" s="29">
        <v>6</v>
      </c>
      <c r="C67" s="29" t="s">
        <v>147</v>
      </c>
      <c r="D67" s="29">
        <v>1</v>
      </c>
      <c r="E67" s="31" t="s">
        <v>151</v>
      </c>
      <c r="F67" s="45" t="s">
        <v>149</v>
      </c>
      <c r="G67" s="39" t="s">
        <v>134</v>
      </c>
      <c r="H67" s="28"/>
    </row>
    <row r="68" spans="1:8" ht="15">
      <c r="A68" s="43" t="s">
        <v>31</v>
      </c>
      <c r="B68" s="29">
        <v>1</v>
      </c>
      <c r="C68" s="29" t="s">
        <v>131</v>
      </c>
      <c r="D68" s="29">
        <v>1</v>
      </c>
      <c r="E68" s="31" t="s">
        <v>148</v>
      </c>
      <c r="F68" s="45" t="s">
        <v>149</v>
      </c>
      <c r="G68" s="39" t="s">
        <v>134</v>
      </c>
      <c r="H68" s="28"/>
    </row>
    <row r="69" spans="1:8" ht="15">
      <c r="A69" s="43" t="s">
        <v>200</v>
      </c>
      <c r="B69" s="29">
        <v>6</v>
      </c>
      <c r="C69" s="29" t="s">
        <v>131</v>
      </c>
      <c r="D69" s="29">
        <v>3</v>
      </c>
      <c r="E69" s="31" t="s">
        <v>151</v>
      </c>
      <c r="F69" s="45" t="s">
        <v>149</v>
      </c>
      <c r="G69" s="39" t="s">
        <v>134</v>
      </c>
      <c r="H69" s="28"/>
    </row>
    <row r="70" spans="1:17" ht="15">
      <c r="A70" s="43" t="s">
        <v>32</v>
      </c>
      <c r="B70" s="29">
        <v>14</v>
      </c>
      <c r="C70" s="29" t="s">
        <v>147</v>
      </c>
      <c r="D70" s="29">
        <v>2</v>
      </c>
      <c r="E70" s="31" t="s">
        <v>152</v>
      </c>
      <c r="F70" s="45" t="s">
        <v>149</v>
      </c>
      <c r="G70" s="39" t="s">
        <v>134</v>
      </c>
      <c r="H70" s="28"/>
      <c r="K70" s="48"/>
      <c r="L70" s="48"/>
      <c r="M70" s="48"/>
      <c r="N70" s="48"/>
      <c r="O70" s="48"/>
      <c r="P70" s="48" t="s">
        <v>13</v>
      </c>
      <c r="Q70" s="28"/>
    </row>
    <row r="71" spans="1:8" ht="15">
      <c r="A71" s="43" t="s">
        <v>33</v>
      </c>
      <c r="B71" s="29">
        <v>6</v>
      </c>
      <c r="C71" s="29" t="s">
        <v>131</v>
      </c>
      <c r="D71" s="29">
        <v>2</v>
      </c>
      <c r="E71" s="31" t="s">
        <v>148</v>
      </c>
      <c r="F71" s="45" t="s">
        <v>149</v>
      </c>
      <c r="G71" s="39" t="s">
        <v>134</v>
      </c>
      <c r="H71" s="28"/>
    </row>
    <row r="72" spans="1:8" ht="15">
      <c r="A72" s="43" t="s">
        <v>32</v>
      </c>
      <c r="B72" s="29">
        <v>0</v>
      </c>
      <c r="C72" s="29" t="s">
        <v>147</v>
      </c>
      <c r="D72" s="29">
        <v>5</v>
      </c>
      <c r="E72" s="30" t="s">
        <v>28</v>
      </c>
      <c r="F72" s="46" t="s">
        <v>149</v>
      </c>
      <c r="G72" s="39" t="s">
        <v>134</v>
      </c>
      <c r="H72" s="28"/>
    </row>
    <row r="74" spans="1:7" ht="15">
      <c r="A74" s="41" t="s">
        <v>37</v>
      </c>
      <c r="B74" s="23">
        <v>1</v>
      </c>
      <c r="C74" s="29" t="s">
        <v>131</v>
      </c>
      <c r="D74" s="23">
        <v>0</v>
      </c>
      <c r="E74" s="31" t="s">
        <v>38</v>
      </c>
      <c r="F74" s="36" t="s">
        <v>154</v>
      </c>
      <c r="G74" s="36" t="s">
        <v>155</v>
      </c>
    </row>
    <row r="75" spans="1:7" ht="15">
      <c r="A75" s="41" t="s">
        <v>36</v>
      </c>
      <c r="B75" s="23">
        <v>3</v>
      </c>
      <c r="C75" s="29" t="s">
        <v>131</v>
      </c>
      <c r="D75" s="23">
        <v>0</v>
      </c>
      <c r="E75" s="31" t="s">
        <v>35</v>
      </c>
      <c r="F75" s="36" t="s">
        <v>154</v>
      </c>
      <c r="G75" s="36" t="s">
        <v>155</v>
      </c>
    </row>
    <row r="76" spans="1:7" ht="15">
      <c r="A76" s="41" t="s">
        <v>35</v>
      </c>
      <c r="B76" s="23">
        <v>2</v>
      </c>
      <c r="C76" s="29" t="s">
        <v>131</v>
      </c>
      <c r="D76" s="23">
        <v>3</v>
      </c>
      <c r="E76" s="31" t="s">
        <v>37</v>
      </c>
      <c r="F76" s="36" t="s">
        <v>154</v>
      </c>
      <c r="G76" s="36" t="s">
        <v>155</v>
      </c>
    </row>
    <row r="77" spans="1:7" ht="15">
      <c r="A77" s="41" t="s">
        <v>36</v>
      </c>
      <c r="B77" s="23">
        <v>1</v>
      </c>
      <c r="C77" s="29" t="s">
        <v>131</v>
      </c>
      <c r="D77" s="23">
        <v>1</v>
      </c>
      <c r="E77" s="31" t="s">
        <v>38</v>
      </c>
      <c r="F77" s="36" t="s">
        <v>154</v>
      </c>
      <c r="G77" s="36" t="s">
        <v>155</v>
      </c>
    </row>
    <row r="79" spans="1:8" ht="15">
      <c r="A79" s="58" t="s">
        <v>203</v>
      </c>
      <c r="B79" s="61"/>
      <c r="C79" s="61"/>
      <c r="D79" s="61"/>
      <c r="E79" s="62"/>
      <c r="F79" s="37"/>
      <c r="G79" s="37"/>
      <c r="H79" s="28"/>
    </row>
    <row r="80" spans="1:8" ht="15">
      <c r="A80" s="40"/>
      <c r="B80" s="27"/>
      <c r="C80" s="27"/>
      <c r="D80" s="27"/>
      <c r="E80" s="28"/>
      <c r="F80" s="37"/>
      <c r="G80" s="37"/>
      <c r="H80" s="28"/>
    </row>
    <row r="81" spans="1:7" ht="15">
      <c r="A81" s="50" t="s">
        <v>130</v>
      </c>
      <c r="B81" s="29">
        <v>1</v>
      </c>
      <c r="C81" s="29" t="s">
        <v>131</v>
      </c>
      <c r="D81" s="29">
        <v>0</v>
      </c>
      <c r="E81" s="30" t="s">
        <v>12</v>
      </c>
      <c r="F81" s="51" t="s">
        <v>133</v>
      </c>
      <c r="G81" s="28" t="s">
        <v>134</v>
      </c>
    </row>
    <row r="82" spans="1:7" ht="15">
      <c r="A82" s="50" t="s">
        <v>135</v>
      </c>
      <c r="B82" s="29">
        <v>3</v>
      </c>
      <c r="C82" s="29" t="s">
        <v>131</v>
      </c>
      <c r="D82" s="29">
        <v>0</v>
      </c>
      <c r="E82" s="30" t="s">
        <v>132</v>
      </c>
      <c r="F82" s="51" t="s">
        <v>133</v>
      </c>
      <c r="G82" s="28" t="s">
        <v>134</v>
      </c>
    </row>
    <row r="83" spans="1:7" ht="15">
      <c r="A83" s="50" t="s">
        <v>130</v>
      </c>
      <c r="B83" s="29">
        <v>1</v>
      </c>
      <c r="C83" s="29" t="s">
        <v>131</v>
      </c>
      <c r="D83" s="29">
        <v>0</v>
      </c>
      <c r="E83" s="30" t="s">
        <v>132</v>
      </c>
      <c r="F83" s="51" t="s">
        <v>133</v>
      </c>
      <c r="G83" s="28" t="s">
        <v>134</v>
      </c>
    </row>
    <row r="84" spans="1:7" ht="15">
      <c r="A84" s="50" t="s">
        <v>135</v>
      </c>
      <c r="B84" s="29">
        <v>0</v>
      </c>
      <c r="C84" s="29" t="s">
        <v>131</v>
      </c>
      <c r="D84" s="29">
        <v>2</v>
      </c>
      <c r="E84" s="30" t="s">
        <v>12</v>
      </c>
      <c r="F84" s="51" t="s">
        <v>133</v>
      </c>
      <c r="G84" s="28" t="s">
        <v>134</v>
      </c>
    </row>
    <row r="86" spans="1:7" ht="15">
      <c r="A86" s="50" t="s">
        <v>19</v>
      </c>
      <c r="B86" s="29">
        <v>3</v>
      </c>
      <c r="C86" s="29" t="s">
        <v>131</v>
      </c>
      <c r="D86" s="29">
        <v>0</v>
      </c>
      <c r="E86" s="30" t="s">
        <v>137</v>
      </c>
      <c r="F86" s="49" t="s">
        <v>138</v>
      </c>
      <c r="G86" s="28" t="s">
        <v>150</v>
      </c>
    </row>
    <row r="87" spans="1:7" ht="15">
      <c r="A87" s="50" t="s">
        <v>139</v>
      </c>
      <c r="B87" s="29">
        <v>2</v>
      </c>
      <c r="C87" s="29" t="s">
        <v>131</v>
      </c>
      <c r="D87" s="29">
        <v>3</v>
      </c>
      <c r="E87" s="30" t="s">
        <v>141</v>
      </c>
      <c r="F87" s="45" t="s">
        <v>138</v>
      </c>
      <c r="G87" s="28" t="s">
        <v>150</v>
      </c>
    </row>
    <row r="88" spans="1:7" ht="15">
      <c r="A88" s="50" t="s">
        <v>136</v>
      </c>
      <c r="B88" s="29">
        <v>1</v>
      </c>
      <c r="C88" s="29" t="s">
        <v>131</v>
      </c>
      <c r="D88" s="29">
        <v>3</v>
      </c>
      <c r="E88" s="30" t="s">
        <v>137</v>
      </c>
      <c r="F88" s="49" t="s">
        <v>138</v>
      </c>
      <c r="G88" s="28" t="s">
        <v>150</v>
      </c>
    </row>
    <row r="89" spans="1:7" ht="15">
      <c r="A89" s="50" t="s">
        <v>140</v>
      </c>
      <c r="B89" s="29">
        <v>3</v>
      </c>
      <c r="C89" s="29" t="s">
        <v>131</v>
      </c>
      <c r="D89" s="29">
        <v>1</v>
      </c>
      <c r="E89" s="30" t="s">
        <v>141</v>
      </c>
      <c r="F89" s="49" t="s">
        <v>138</v>
      </c>
      <c r="G89" s="28" t="s">
        <v>150</v>
      </c>
    </row>
    <row r="90" spans="1:7" ht="15">
      <c r="A90" s="50" t="s">
        <v>139</v>
      </c>
      <c r="B90" s="29">
        <v>3</v>
      </c>
      <c r="C90" s="29" t="s">
        <v>131</v>
      </c>
      <c r="D90" s="29">
        <v>6</v>
      </c>
      <c r="E90" s="30" t="s">
        <v>19</v>
      </c>
      <c r="F90" s="49" t="s">
        <v>138</v>
      </c>
      <c r="G90" s="28" t="s">
        <v>150</v>
      </c>
    </row>
    <row r="91" spans="1:7" ht="15">
      <c r="A91" s="50" t="s">
        <v>136</v>
      </c>
      <c r="B91" s="29">
        <v>1</v>
      </c>
      <c r="C91" s="29" t="s">
        <v>131</v>
      </c>
      <c r="D91" s="29">
        <v>3</v>
      </c>
      <c r="E91" s="30" t="s">
        <v>141</v>
      </c>
      <c r="F91" s="49" t="s">
        <v>138</v>
      </c>
      <c r="G91" s="28" t="s">
        <v>150</v>
      </c>
    </row>
    <row r="92" spans="1:7" ht="15">
      <c r="A92" s="50" t="s">
        <v>19</v>
      </c>
      <c r="B92" s="29">
        <v>3</v>
      </c>
      <c r="C92" s="29" t="s">
        <v>131</v>
      </c>
      <c r="D92" s="29">
        <v>1</v>
      </c>
      <c r="E92" s="30" t="s">
        <v>136</v>
      </c>
      <c r="F92" s="49" t="s">
        <v>138</v>
      </c>
      <c r="G92" s="28" t="s">
        <v>150</v>
      </c>
    </row>
    <row r="93" spans="1:7" ht="15">
      <c r="A93" s="50"/>
      <c r="B93" s="29"/>
      <c r="C93" s="25"/>
      <c r="D93" s="29"/>
      <c r="E93" s="29"/>
      <c r="F93" s="30"/>
      <c r="G93" s="28"/>
    </row>
    <row r="94" spans="1:7" ht="15">
      <c r="A94" s="50" t="s">
        <v>143</v>
      </c>
      <c r="B94" s="29">
        <v>4</v>
      </c>
      <c r="C94" s="29" t="s">
        <v>131</v>
      </c>
      <c r="D94" s="29">
        <v>5</v>
      </c>
      <c r="E94" s="30" t="s">
        <v>23</v>
      </c>
      <c r="F94" s="49" t="s">
        <v>144</v>
      </c>
      <c r="G94" s="28" t="s">
        <v>150</v>
      </c>
    </row>
    <row r="95" spans="1:7" ht="15">
      <c r="A95" s="50" t="s">
        <v>23</v>
      </c>
      <c r="B95" s="29">
        <v>2</v>
      </c>
      <c r="C95" s="29" t="s">
        <v>131</v>
      </c>
      <c r="D95" s="29">
        <v>1</v>
      </c>
      <c r="E95" s="30" t="s">
        <v>26</v>
      </c>
      <c r="F95" s="49" t="s">
        <v>144</v>
      </c>
      <c r="G95" s="28" t="s">
        <v>150</v>
      </c>
    </row>
    <row r="96" spans="1:7" ht="15">
      <c r="A96" s="50" t="s">
        <v>143</v>
      </c>
      <c r="B96" s="29">
        <v>10</v>
      </c>
      <c r="C96" s="29" t="s">
        <v>131</v>
      </c>
      <c r="D96" s="29">
        <v>0</v>
      </c>
      <c r="E96" s="30" t="s">
        <v>26</v>
      </c>
      <c r="F96" s="49" t="s">
        <v>144</v>
      </c>
      <c r="G96" s="28" t="s">
        <v>150</v>
      </c>
    </row>
    <row r="97" spans="1:7" ht="15">
      <c r="A97" s="53"/>
      <c r="B97" s="48"/>
      <c r="C97" s="48"/>
      <c r="D97" s="48" t="s">
        <v>13</v>
      </c>
      <c r="E97" s="48"/>
      <c r="F97" s="48"/>
      <c r="G97" s="28"/>
    </row>
    <row r="98" spans="1:7" ht="15">
      <c r="A98" s="50" t="s">
        <v>152</v>
      </c>
      <c r="B98" s="29">
        <v>0</v>
      </c>
      <c r="C98" s="29" t="s">
        <v>131</v>
      </c>
      <c r="D98" s="29">
        <v>6</v>
      </c>
      <c r="E98" s="30" t="s">
        <v>151</v>
      </c>
      <c r="F98" s="51" t="s">
        <v>149</v>
      </c>
      <c r="G98" s="28" t="s">
        <v>134</v>
      </c>
    </row>
    <row r="99" spans="1:7" ht="15">
      <c r="A99" s="50" t="s">
        <v>202</v>
      </c>
      <c r="B99" s="29">
        <v>5</v>
      </c>
      <c r="C99" s="29" t="s">
        <v>131</v>
      </c>
      <c r="D99" s="29">
        <v>1</v>
      </c>
      <c r="E99" s="30" t="s">
        <v>148</v>
      </c>
      <c r="F99" s="51" t="s">
        <v>149</v>
      </c>
      <c r="G99" s="28" t="s">
        <v>134</v>
      </c>
    </row>
    <row r="100" spans="1:7" ht="15">
      <c r="A100" s="50" t="s">
        <v>32</v>
      </c>
      <c r="B100" s="29">
        <v>7</v>
      </c>
      <c r="C100" s="29" t="s">
        <v>147</v>
      </c>
      <c r="D100" s="29">
        <v>0</v>
      </c>
      <c r="E100" s="30" t="s">
        <v>152</v>
      </c>
      <c r="F100" s="51" t="s">
        <v>149</v>
      </c>
      <c r="G100" s="28" t="s">
        <v>134</v>
      </c>
    </row>
    <row r="101" spans="1:7" ht="15">
      <c r="A101" s="50" t="s">
        <v>31</v>
      </c>
      <c r="B101" s="29">
        <v>1</v>
      </c>
      <c r="C101" s="29" t="s">
        <v>131</v>
      </c>
      <c r="D101" s="29">
        <v>4</v>
      </c>
      <c r="E101" s="30" t="s">
        <v>148</v>
      </c>
      <c r="F101" s="51" t="s">
        <v>149</v>
      </c>
      <c r="G101" s="28" t="s">
        <v>134</v>
      </c>
    </row>
    <row r="102" spans="1:7" ht="15">
      <c r="A102" s="50" t="s">
        <v>202</v>
      </c>
      <c r="B102" s="29">
        <v>10</v>
      </c>
      <c r="C102" s="29" t="s">
        <v>131</v>
      </c>
      <c r="D102" s="29">
        <v>0</v>
      </c>
      <c r="E102" s="30" t="s">
        <v>152</v>
      </c>
      <c r="F102" s="51" t="s">
        <v>149</v>
      </c>
      <c r="G102" s="28" t="s">
        <v>134</v>
      </c>
    </row>
    <row r="103" spans="1:7" ht="15">
      <c r="A103" s="52" t="s">
        <v>31</v>
      </c>
      <c r="B103" s="29">
        <v>0</v>
      </c>
      <c r="C103" s="51" t="s">
        <v>147</v>
      </c>
      <c r="D103" s="29">
        <v>4</v>
      </c>
      <c r="E103" s="45" t="s">
        <v>151</v>
      </c>
      <c r="F103" s="51" t="s">
        <v>149</v>
      </c>
      <c r="G103" s="28" t="s">
        <v>134</v>
      </c>
    </row>
    <row r="104" spans="1:7" ht="15">
      <c r="A104" s="50"/>
      <c r="B104" s="25" t="s">
        <v>13</v>
      </c>
      <c r="C104" s="29"/>
      <c r="D104" s="25" t="s">
        <v>13</v>
      </c>
      <c r="E104" s="29"/>
      <c r="F104" s="30"/>
      <c r="G104" s="28"/>
    </row>
    <row r="105" spans="1:7" ht="15">
      <c r="A105" s="50" t="s">
        <v>156</v>
      </c>
      <c r="B105" s="29">
        <v>10</v>
      </c>
      <c r="C105" s="29" t="s">
        <v>131</v>
      </c>
      <c r="D105" s="29">
        <v>0</v>
      </c>
      <c r="E105" s="30" t="s">
        <v>153</v>
      </c>
      <c r="F105" s="29" t="s">
        <v>154</v>
      </c>
      <c r="G105" s="30" t="s">
        <v>155</v>
      </c>
    </row>
    <row r="106" spans="1:7" ht="15">
      <c r="A106" s="50" t="s">
        <v>38</v>
      </c>
      <c r="B106" s="29">
        <v>4</v>
      </c>
      <c r="C106" s="29" t="s">
        <v>131</v>
      </c>
      <c r="D106" s="29">
        <v>0</v>
      </c>
      <c r="E106" s="30" t="s">
        <v>157</v>
      </c>
      <c r="F106" s="29" t="s">
        <v>154</v>
      </c>
      <c r="G106" s="30" t="s">
        <v>155</v>
      </c>
    </row>
    <row r="107" spans="1:7" ht="15">
      <c r="A107" s="50" t="s">
        <v>153</v>
      </c>
      <c r="B107" s="29">
        <v>0</v>
      </c>
      <c r="C107" s="29" t="s">
        <v>131</v>
      </c>
      <c r="D107" s="29">
        <v>10</v>
      </c>
      <c r="E107" s="30" t="s">
        <v>38</v>
      </c>
      <c r="F107" s="29" t="s">
        <v>154</v>
      </c>
      <c r="G107" s="30" t="s">
        <v>155</v>
      </c>
    </row>
    <row r="108" spans="1:7" ht="15">
      <c r="A108" s="50" t="s">
        <v>156</v>
      </c>
      <c r="B108" s="29">
        <v>2</v>
      </c>
      <c r="C108" s="29" t="s">
        <v>131</v>
      </c>
      <c r="D108" s="29">
        <v>0</v>
      </c>
      <c r="E108" s="30" t="s">
        <v>157</v>
      </c>
      <c r="F108" s="29" t="s">
        <v>154</v>
      </c>
      <c r="G108" s="30" t="s">
        <v>155</v>
      </c>
    </row>
    <row r="109" spans="1:7" ht="15">
      <c r="A109" s="55" t="s">
        <v>156</v>
      </c>
      <c r="B109" s="25">
        <v>0</v>
      </c>
      <c r="C109" s="29" t="s">
        <v>131</v>
      </c>
      <c r="D109" s="29">
        <v>2</v>
      </c>
      <c r="E109" s="54" t="s">
        <v>38</v>
      </c>
      <c r="F109" s="29" t="s">
        <v>154</v>
      </c>
      <c r="G109" s="30" t="s">
        <v>155</v>
      </c>
    </row>
    <row r="111" spans="1:7" ht="15">
      <c r="A111" s="58" t="s">
        <v>228</v>
      </c>
      <c r="B111" s="61"/>
      <c r="C111" s="61"/>
      <c r="D111" s="61"/>
      <c r="E111" s="62"/>
      <c r="F111" s="51"/>
      <c r="G111" s="37"/>
    </row>
    <row r="112" spans="1:7" ht="15">
      <c r="A112" s="77"/>
      <c r="B112" s="29"/>
      <c r="C112" s="29"/>
      <c r="D112" s="29"/>
      <c r="E112" s="30"/>
      <c r="F112" s="51"/>
      <c r="G112" s="37"/>
    </row>
    <row r="113" spans="1:7" ht="15">
      <c r="A113" s="50" t="s">
        <v>137</v>
      </c>
      <c r="B113" s="27">
        <v>1</v>
      </c>
      <c r="C113" s="29" t="s">
        <v>131</v>
      </c>
      <c r="D113" s="29">
        <v>4</v>
      </c>
      <c r="E113" s="30" t="s">
        <v>141</v>
      </c>
      <c r="F113" s="51" t="s">
        <v>138</v>
      </c>
      <c r="G113" s="37" t="s">
        <v>134</v>
      </c>
    </row>
    <row r="114" spans="1:7" ht="15">
      <c r="A114" s="50" t="s">
        <v>140</v>
      </c>
      <c r="B114" s="27">
        <v>6</v>
      </c>
      <c r="C114" s="29" t="s">
        <v>131</v>
      </c>
      <c r="D114" s="29">
        <v>1</v>
      </c>
      <c r="E114" s="30" t="s">
        <v>139</v>
      </c>
      <c r="F114" s="51" t="s">
        <v>138</v>
      </c>
      <c r="G114" s="37" t="s">
        <v>134</v>
      </c>
    </row>
    <row r="115" spans="1:7" ht="15">
      <c r="A115" s="50" t="s">
        <v>19</v>
      </c>
      <c r="B115" s="27">
        <v>4</v>
      </c>
      <c r="C115" s="29" t="s">
        <v>131</v>
      </c>
      <c r="D115" s="29">
        <v>3</v>
      </c>
      <c r="E115" s="30" t="s">
        <v>141</v>
      </c>
      <c r="F115" s="51" t="s">
        <v>138</v>
      </c>
      <c r="G115" s="37" t="s">
        <v>134</v>
      </c>
    </row>
    <row r="116" spans="1:7" ht="15">
      <c r="A116" s="50" t="s">
        <v>139</v>
      </c>
      <c r="B116" s="27">
        <v>1</v>
      </c>
      <c r="C116" s="29" t="s">
        <v>131</v>
      </c>
      <c r="D116" s="29">
        <v>2</v>
      </c>
      <c r="E116" s="30" t="s">
        <v>137</v>
      </c>
      <c r="F116" s="51" t="s">
        <v>138</v>
      </c>
      <c r="G116" s="37" t="s">
        <v>134</v>
      </c>
    </row>
    <row r="117" spans="1:7" ht="15">
      <c r="A117" s="50" t="s">
        <v>140</v>
      </c>
      <c r="B117" s="27">
        <v>6</v>
      </c>
      <c r="C117" s="29" t="s">
        <v>131</v>
      </c>
      <c r="D117" s="29">
        <v>0</v>
      </c>
      <c r="E117" s="30" t="s">
        <v>136</v>
      </c>
      <c r="F117" s="51" t="s">
        <v>138</v>
      </c>
      <c r="G117" s="37" t="s">
        <v>134</v>
      </c>
    </row>
    <row r="118" spans="1:7" ht="15">
      <c r="A118" s="50" t="s">
        <v>140</v>
      </c>
      <c r="B118" s="27">
        <v>2</v>
      </c>
      <c r="C118" s="29" t="s">
        <v>131</v>
      </c>
      <c r="D118" s="29">
        <v>0</v>
      </c>
      <c r="E118" s="30" t="s">
        <v>19</v>
      </c>
      <c r="F118" s="51" t="s">
        <v>138</v>
      </c>
      <c r="G118" s="37" t="s">
        <v>134</v>
      </c>
    </row>
    <row r="120" spans="1:7" ht="15">
      <c r="A120" s="50" t="s">
        <v>145</v>
      </c>
      <c r="B120" s="27">
        <v>3</v>
      </c>
      <c r="C120" s="29" t="s">
        <v>131</v>
      </c>
      <c r="D120" s="29">
        <v>1</v>
      </c>
      <c r="E120" s="30" t="s">
        <v>23</v>
      </c>
      <c r="F120" s="51" t="s">
        <v>144</v>
      </c>
      <c r="G120" s="37" t="s">
        <v>150</v>
      </c>
    </row>
    <row r="121" spans="1:7" ht="15">
      <c r="A121" s="50" t="s">
        <v>142</v>
      </c>
      <c r="B121" s="27">
        <v>8</v>
      </c>
      <c r="C121" s="29" t="s">
        <v>131</v>
      </c>
      <c r="D121" s="29">
        <v>1</v>
      </c>
      <c r="E121" s="30" t="s">
        <v>26</v>
      </c>
      <c r="F121" s="51" t="s">
        <v>144</v>
      </c>
      <c r="G121" s="37" t="s">
        <v>150</v>
      </c>
    </row>
    <row r="122" spans="1:7" ht="15">
      <c r="A122" s="50" t="s">
        <v>143</v>
      </c>
      <c r="B122" s="27">
        <v>8</v>
      </c>
      <c r="C122" s="29" t="s">
        <v>131</v>
      </c>
      <c r="D122" s="29">
        <v>3</v>
      </c>
      <c r="E122" s="30" t="s">
        <v>23</v>
      </c>
      <c r="F122" s="51" t="s">
        <v>144</v>
      </c>
      <c r="G122" s="37" t="s">
        <v>150</v>
      </c>
    </row>
    <row r="123" spans="1:7" ht="15">
      <c r="A123" s="50" t="s">
        <v>145</v>
      </c>
      <c r="B123" s="27">
        <v>2</v>
      </c>
      <c r="C123" s="29" t="s">
        <v>131</v>
      </c>
      <c r="D123" s="29">
        <v>3</v>
      </c>
      <c r="E123" s="30" t="s">
        <v>142</v>
      </c>
      <c r="F123" s="51" t="s">
        <v>144</v>
      </c>
      <c r="G123" s="37" t="s">
        <v>150</v>
      </c>
    </row>
    <row r="124" spans="1:7" ht="15">
      <c r="A124" s="50" t="s">
        <v>143</v>
      </c>
      <c r="B124" s="27">
        <v>11</v>
      </c>
      <c r="C124" s="29" t="s">
        <v>131</v>
      </c>
      <c r="D124" s="29">
        <v>0</v>
      </c>
      <c r="E124" s="30" t="s">
        <v>26</v>
      </c>
      <c r="F124" s="51" t="s">
        <v>144</v>
      </c>
      <c r="G124" s="37" t="s">
        <v>150</v>
      </c>
    </row>
    <row r="125" spans="1:7" ht="15">
      <c r="A125" s="50"/>
      <c r="B125" s="27"/>
      <c r="C125" s="29"/>
      <c r="D125" s="29"/>
      <c r="E125" s="30"/>
      <c r="F125" s="51"/>
      <c r="G125" s="37"/>
    </row>
    <row r="126" spans="1:7" ht="15">
      <c r="A126" s="50" t="s">
        <v>227</v>
      </c>
      <c r="B126" s="27">
        <v>10</v>
      </c>
      <c r="C126" s="29" t="s">
        <v>131</v>
      </c>
      <c r="D126" s="29">
        <v>1</v>
      </c>
      <c r="E126" s="30" t="s">
        <v>31</v>
      </c>
      <c r="F126" s="51" t="s">
        <v>149</v>
      </c>
      <c r="G126" s="37" t="s">
        <v>134</v>
      </c>
    </row>
    <row r="127" spans="1:7" ht="15">
      <c r="A127" s="50" t="s">
        <v>151</v>
      </c>
      <c r="B127" s="27">
        <v>0</v>
      </c>
      <c r="C127" s="29" t="s">
        <v>131</v>
      </c>
      <c r="D127" s="29">
        <v>2</v>
      </c>
      <c r="E127" s="30" t="s">
        <v>148</v>
      </c>
      <c r="F127" s="51" t="s">
        <v>149</v>
      </c>
      <c r="G127" s="37" t="s">
        <v>134</v>
      </c>
    </row>
    <row r="128" spans="1:7" ht="15">
      <c r="A128" s="50" t="s">
        <v>32</v>
      </c>
      <c r="B128" s="27">
        <v>3</v>
      </c>
      <c r="C128" s="29" t="s">
        <v>147</v>
      </c>
      <c r="D128" s="29">
        <v>0</v>
      </c>
      <c r="E128" s="30" t="s">
        <v>31</v>
      </c>
      <c r="F128" s="51" t="s">
        <v>149</v>
      </c>
      <c r="G128" s="37" t="s">
        <v>134</v>
      </c>
    </row>
    <row r="129" spans="1:7" ht="15">
      <c r="A129" s="50" t="s">
        <v>152</v>
      </c>
      <c r="B129" s="27">
        <v>0</v>
      </c>
      <c r="C129" s="29" t="s">
        <v>131</v>
      </c>
      <c r="D129" s="29">
        <v>10</v>
      </c>
      <c r="E129" s="30" t="s">
        <v>148</v>
      </c>
      <c r="F129" s="51" t="s">
        <v>149</v>
      </c>
      <c r="G129" s="37" t="s">
        <v>134</v>
      </c>
    </row>
    <row r="130" spans="1:7" ht="15">
      <c r="A130" s="50" t="s">
        <v>227</v>
      </c>
      <c r="B130" s="27">
        <v>5</v>
      </c>
      <c r="C130" s="29" t="s">
        <v>131</v>
      </c>
      <c r="D130" s="29">
        <v>2</v>
      </c>
      <c r="E130" s="30" t="s">
        <v>151</v>
      </c>
      <c r="F130" s="51" t="s">
        <v>149</v>
      </c>
      <c r="G130" s="37" t="s">
        <v>134</v>
      </c>
    </row>
    <row r="131" spans="1:7" ht="15">
      <c r="A131" s="50" t="s">
        <v>32</v>
      </c>
      <c r="B131" s="27">
        <v>4</v>
      </c>
      <c r="C131" s="29" t="s">
        <v>147</v>
      </c>
      <c r="D131" s="29">
        <v>5</v>
      </c>
      <c r="E131" s="30" t="s">
        <v>29</v>
      </c>
      <c r="F131" s="51" t="s">
        <v>149</v>
      </c>
      <c r="G131" s="37" t="s">
        <v>134</v>
      </c>
    </row>
    <row r="132" spans="1:7" ht="15">
      <c r="A132" s="50" t="s">
        <v>31</v>
      </c>
      <c r="B132" s="27">
        <v>10</v>
      </c>
      <c r="C132" s="29" t="s">
        <v>131</v>
      </c>
      <c r="D132" s="29">
        <v>0</v>
      </c>
      <c r="E132" s="30" t="s">
        <v>152</v>
      </c>
      <c r="F132" s="51" t="s">
        <v>149</v>
      </c>
      <c r="G132" s="37" t="s">
        <v>134</v>
      </c>
    </row>
    <row r="133" spans="1:7" ht="15">
      <c r="A133" s="50" t="s">
        <v>32</v>
      </c>
      <c r="B133" s="27">
        <v>1</v>
      </c>
      <c r="C133" s="29" t="s">
        <v>147</v>
      </c>
      <c r="D133" s="29">
        <v>6</v>
      </c>
      <c r="E133" s="30" t="s">
        <v>28</v>
      </c>
      <c r="F133" s="51" t="s">
        <v>149</v>
      </c>
      <c r="G133" s="37" t="s">
        <v>134</v>
      </c>
    </row>
    <row r="134" spans="1:7" ht="15">
      <c r="A134" s="74"/>
      <c r="B134" s="75"/>
      <c r="C134" s="75"/>
      <c r="D134" s="75"/>
      <c r="E134" s="72"/>
      <c r="F134" s="76"/>
      <c r="G134" s="76"/>
    </row>
    <row r="135" spans="1:5" ht="15">
      <c r="A135" s="58" t="s">
        <v>245</v>
      </c>
      <c r="B135" s="61"/>
      <c r="C135" s="61"/>
      <c r="D135" s="61"/>
      <c r="E135" s="62"/>
    </row>
    <row r="136" ht="15.75">
      <c r="A136" s="73"/>
    </row>
    <row r="137" spans="1:8" ht="15">
      <c r="A137" s="55" t="s">
        <v>12</v>
      </c>
      <c r="B137" s="27">
        <v>2</v>
      </c>
      <c r="C137" s="25" t="s">
        <v>147</v>
      </c>
      <c r="D137" s="29">
        <v>2</v>
      </c>
      <c r="E137" t="s">
        <v>10</v>
      </c>
      <c r="F137" s="51" t="s">
        <v>133</v>
      </c>
      <c r="G137" s="37" t="s">
        <v>134</v>
      </c>
      <c r="H137" t="s">
        <v>247</v>
      </c>
    </row>
    <row r="138" spans="1:8" ht="15">
      <c r="A138" s="50" t="s">
        <v>140</v>
      </c>
      <c r="B138" s="27">
        <v>0</v>
      </c>
      <c r="C138" s="29" t="s">
        <v>131</v>
      </c>
      <c r="D138" s="29">
        <v>0</v>
      </c>
      <c r="E138" s="30" t="s">
        <v>141</v>
      </c>
      <c r="F138" s="51" t="s">
        <v>138</v>
      </c>
      <c r="G138" s="37" t="s">
        <v>134</v>
      </c>
      <c r="H138" t="s">
        <v>246</v>
      </c>
    </row>
    <row r="139" spans="1:7" ht="15">
      <c r="A139" s="55" t="s">
        <v>24</v>
      </c>
      <c r="B139" s="27">
        <v>3</v>
      </c>
      <c r="C139" s="29" t="s">
        <v>131</v>
      </c>
      <c r="D139" s="29">
        <v>0</v>
      </c>
      <c r="E139" s="54" t="s">
        <v>25</v>
      </c>
      <c r="F139" s="51" t="s">
        <v>144</v>
      </c>
      <c r="G139" s="37" t="s">
        <v>134</v>
      </c>
    </row>
    <row r="140" spans="1:7" ht="15">
      <c r="A140" s="55" t="s">
        <v>248</v>
      </c>
      <c r="B140" s="27">
        <v>10</v>
      </c>
      <c r="C140" s="29" t="s">
        <v>131</v>
      </c>
      <c r="D140" s="29">
        <v>0</v>
      </c>
      <c r="E140" s="54" t="s">
        <v>32</v>
      </c>
      <c r="F140" s="51" t="s">
        <v>149</v>
      </c>
      <c r="G140" s="37" t="s">
        <v>134</v>
      </c>
    </row>
  </sheetData>
  <sheetProtection password="9695" sheet="1"/>
  <printOptions/>
  <pageMargins left="0.511811024" right="0.511811024" top="0.787401575" bottom="0.787401575" header="0.31496062" footer="0.31496062"/>
  <pageSetup orientation="portrait" paperSize="9" r:id="rId1"/>
  <rowBreaks count="3" manualBreakCount="3">
    <brk id="40" max="255" man="1"/>
    <brk id="78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zoomScalePageLayoutView="0" workbookViewId="0" topLeftCell="X1">
      <selection activeCell="AS10" sqref="AS10:AS16"/>
    </sheetView>
  </sheetViews>
  <sheetFormatPr defaultColWidth="9.140625" defaultRowHeight="15"/>
  <cols>
    <col min="1" max="1" width="17.140625" style="16" customWidth="1"/>
    <col min="2" max="4" width="4.57421875" style="16" customWidth="1"/>
    <col min="5" max="5" width="4.7109375" style="16" customWidth="1"/>
    <col min="6" max="6" width="4.00390625" style="16" customWidth="1"/>
    <col min="7" max="7" width="4.421875" style="16" customWidth="1"/>
    <col min="8" max="8" width="4.7109375" style="16" customWidth="1"/>
    <col min="9" max="9" width="4.421875" style="0" customWidth="1"/>
    <col min="10" max="10" width="17.140625" style="16" customWidth="1"/>
    <col min="11" max="13" width="4.57421875" style="16" customWidth="1"/>
    <col min="14" max="14" width="4.7109375" style="16" customWidth="1"/>
    <col min="15" max="15" width="4.00390625" style="16" customWidth="1"/>
    <col min="16" max="16" width="4.421875" style="16" customWidth="1"/>
    <col min="17" max="17" width="4.7109375" style="16" customWidth="1"/>
    <col min="18" max="18" width="3.7109375" style="0" customWidth="1"/>
    <col min="19" max="19" width="17.140625" style="16" customWidth="1"/>
    <col min="20" max="22" width="4.57421875" style="16" customWidth="1"/>
    <col min="23" max="23" width="4.7109375" style="16" customWidth="1"/>
    <col min="24" max="24" width="4.00390625" style="16" customWidth="1"/>
    <col min="25" max="25" width="4.421875" style="16" customWidth="1"/>
    <col min="26" max="27" width="4.7109375" style="16" customWidth="1"/>
    <col min="28" max="28" width="17.140625" style="16" customWidth="1"/>
    <col min="29" max="31" width="4.57421875" style="16" customWidth="1"/>
    <col min="32" max="32" width="4.7109375" style="16" customWidth="1"/>
    <col min="33" max="33" width="4.00390625" style="16" customWidth="1"/>
    <col min="34" max="34" width="4.421875" style="16" customWidth="1"/>
    <col min="35" max="36" width="4.7109375" style="16" customWidth="1"/>
    <col min="37" max="37" width="17.140625" style="16" customWidth="1"/>
    <col min="38" max="40" width="4.57421875" style="16" customWidth="1"/>
    <col min="41" max="41" width="4.7109375" style="16" customWidth="1"/>
    <col min="42" max="42" width="4.00390625" style="16" customWidth="1"/>
    <col min="43" max="43" width="4.421875" style="16" customWidth="1"/>
    <col min="44" max="44" width="4.7109375" style="16" customWidth="1"/>
    <col min="45" max="45" width="10.57421875" style="16" bestFit="1" customWidth="1"/>
  </cols>
  <sheetData>
    <row r="1" spans="1:45" ht="15">
      <c r="A1" s="9" t="s">
        <v>198</v>
      </c>
      <c r="B1" s="10"/>
      <c r="C1" s="10"/>
      <c r="D1" s="10"/>
      <c r="E1" s="10"/>
      <c r="F1" s="10"/>
      <c r="G1" s="10"/>
      <c r="H1" s="10"/>
      <c r="I1" s="3"/>
      <c r="J1" s="9" t="s">
        <v>199</v>
      </c>
      <c r="K1" s="10"/>
      <c r="L1" s="10"/>
      <c r="M1" s="10"/>
      <c r="N1" s="10"/>
      <c r="O1" s="10"/>
      <c r="P1" s="10"/>
      <c r="Q1" s="10"/>
      <c r="S1" s="9" t="s">
        <v>210</v>
      </c>
      <c r="T1" s="10"/>
      <c r="U1" s="10"/>
      <c r="V1" s="10"/>
      <c r="W1" s="10"/>
      <c r="X1" s="10"/>
      <c r="Y1" s="10"/>
      <c r="Z1" s="10"/>
      <c r="AA1" s="10"/>
      <c r="AB1" s="9" t="s">
        <v>209</v>
      </c>
      <c r="AC1" s="10"/>
      <c r="AD1" s="10"/>
      <c r="AE1" s="10"/>
      <c r="AF1" s="10"/>
      <c r="AG1" s="10"/>
      <c r="AH1" s="10"/>
      <c r="AI1" s="10"/>
      <c r="AJ1" s="10"/>
      <c r="AK1" s="63" t="s">
        <v>165</v>
      </c>
      <c r="AL1" s="10"/>
      <c r="AM1" s="10"/>
      <c r="AN1" s="10"/>
      <c r="AO1" s="10"/>
      <c r="AP1" s="10"/>
      <c r="AQ1" s="10"/>
      <c r="AR1" s="10"/>
      <c r="AS1" s="10"/>
    </row>
    <row r="2" spans="1:46" ht="15">
      <c r="A2" s="9" t="s">
        <v>0</v>
      </c>
      <c r="B2" s="10"/>
      <c r="C2" s="10"/>
      <c r="D2" s="10"/>
      <c r="E2" s="10"/>
      <c r="F2" s="10"/>
      <c r="G2" s="10"/>
      <c r="H2" s="10"/>
      <c r="I2" s="3"/>
      <c r="J2" s="9" t="s">
        <v>0</v>
      </c>
      <c r="K2" s="10"/>
      <c r="L2" s="10"/>
      <c r="M2" s="10"/>
      <c r="N2" s="10"/>
      <c r="O2" s="10"/>
      <c r="P2" s="10"/>
      <c r="Q2" s="10"/>
      <c r="S2" s="9" t="s">
        <v>0</v>
      </c>
      <c r="T2" s="10"/>
      <c r="U2" s="10"/>
      <c r="V2" s="10"/>
      <c r="W2" s="10"/>
      <c r="X2" s="10"/>
      <c r="Y2" s="10"/>
      <c r="Z2" s="10"/>
      <c r="AA2" s="10"/>
      <c r="AB2" s="9" t="s">
        <v>0</v>
      </c>
      <c r="AC2" s="10"/>
      <c r="AD2" s="10"/>
      <c r="AE2" s="10"/>
      <c r="AF2" s="10"/>
      <c r="AG2" s="10"/>
      <c r="AH2" s="10"/>
      <c r="AI2" s="10"/>
      <c r="AJ2" s="10"/>
      <c r="AK2" s="9" t="s">
        <v>0</v>
      </c>
      <c r="AL2" s="10"/>
      <c r="AM2" s="10"/>
      <c r="AN2" s="10"/>
      <c r="AO2" s="10"/>
      <c r="AP2" s="10"/>
      <c r="AQ2" s="10"/>
      <c r="AR2" s="10"/>
      <c r="AS2" s="10"/>
      <c r="AT2" s="32"/>
    </row>
    <row r="3" spans="1:46" ht="15">
      <c r="A3" s="13"/>
      <c r="B3" s="17"/>
      <c r="C3" s="17"/>
      <c r="D3" s="17"/>
      <c r="E3" s="17"/>
      <c r="F3" s="17"/>
      <c r="G3" s="17"/>
      <c r="H3" s="17"/>
      <c r="J3" s="13"/>
      <c r="K3" s="17"/>
      <c r="L3" s="17"/>
      <c r="M3" s="17"/>
      <c r="N3" s="17"/>
      <c r="O3" s="17"/>
      <c r="P3" s="17"/>
      <c r="Q3" s="17"/>
      <c r="S3" s="13"/>
      <c r="T3" s="17"/>
      <c r="U3" s="17"/>
      <c r="V3" s="17"/>
      <c r="W3" s="17"/>
      <c r="X3" s="17"/>
      <c r="Y3" s="17"/>
      <c r="Z3" s="17"/>
      <c r="AA3" s="17"/>
      <c r="AB3" s="13"/>
      <c r="AC3" s="17"/>
      <c r="AD3" s="17"/>
      <c r="AE3" s="17"/>
      <c r="AF3" s="17"/>
      <c r="AG3" s="17"/>
      <c r="AH3" s="17"/>
      <c r="AI3" s="17"/>
      <c r="AJ3" s="17"/>
      <c r="AK3" s="13"/>
      <c r="AL3" s="17"/>
      <c r="AM3" s="17"/>
      <c r="AN3" s="17"/>
      <c r="AO3" s="17"/>
      <c r="AP3" s="17"/>
      <c r="AQ3" s="17"/>
      <c r="AR3" s="17"/>
      <c r="AS3" s="17"/>
      <c r="AT3" s="32"/>
    </row>
    <row r="4" spans="1:46" ht="1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J4" s="1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  <c r="P4" s="2" t="s">
        <v>7</v>
      </c>
      <c r="Q4" s="2" t="s">
        <v>8</v>
      </c>
      <c r="S4" s="1" t="s">
        <v>1</v>
      </c>
      <c r="T4" s="2" t="s">
        <v>2</v>
      </c>
      <c r="U4" s="2" t="s">
        <v>3</v>
      </c>
      <c r="V4" s="2" t="s">
        <v>4</v>
      </c>
      <c r="W4" s="2" t="s">
        <v>5</v>
      </c>
      <c r="X4" s="2" t="s">
        <v>6</v>
      </c>
      <c r="Y4" s="2" t="s">
        <v>7</v>
      </c>
      <c r="Z4" s="2" t="s">
        <v>8</v>
      </c>
      <c r="AA4" s="10"/>
      <c r="AB4" s="9" t="s">
        <v>220</v>
      </c>
      <c r="AC4" s="10"/>
      <c r="AD4" s="10"/>
      <c r="AE4" s="10"/>
      <c r="AF4" s="10"/>
      <c r="AG4" s="10"/>
      <c r="AH4" s="10"/>
      <c r="AI4" s="10"/>
      <c r="AJ4" s="10"/>
      <c r="AK4" s="1" t="s">
        <v>1</v>
      </c>
      <c r="AL4" s="2" t="s">
        <v>2</v>
      </c>
      <c r="AM4" s="2" t="s">
        <v>3</v>
      </c>
      <c r="AN4" s="2" t="s">
        <v>4</v>
      </c>
      <c r="AO4" s="2" t="s">
        <v>5</v>
      </c>
      <c r="AP4" s="2" t="s">
        <v>6</v>
      </c>
      <c r="AQ4" s="2" t="s">
        <v>7</v>
      </c>
      <c r="AR4" s="2" t="s">
        <v>8</v>
      </c>
      <c r="AS4" s="2" t="s">
        <v>255</v>
      </c>
      <c r="AT4" s="32"/>
    </row>
    <row r="5" spans="1:46" ht="15">
      <c r="A5" s="4" t="s">
        <v>10</v>
      </c>
      <c r="B5" s="11">
        <f>(D5*3)+(E5*1)+(F5*0)</f>
        <v>6</v>
      </c>
      <c r="C5" s="11">
        <v>2</v>
      </c>
      <c r="D5" s="11">
        <v>2</v>
      </c>
      <c r="E5" s="11">
        <v>0</v>
      </c>
      <c r="F5" s="11">
        <v>0</v>
      </c>
      <c r="G5" s="11">
        <v>16</v>
      </c>
      <c r="H5" s="11">
        <v>1</v>
      </c>
      <c r="J5" s="4" t="s">
        <v>10</v>
      </c>
      <c r="K5" s="11">
        <f>(M5*3)+(N5*1)+(O5*0)</f>
        <v>3</v>
      </c>
      <c r="L5" s="11">
        <v>2</v>
      </c>
      <c r="M5" s="11">
        <v>1</v>
      </c>
      <c r="N5" s="11">
        <v>0</v>
      </c>
      <c r="O5" s="11">
        <v>1</v>
      </c>
      <c r="P5" s="11">
        <v>4</v>
      </c>
      <c r="Q5" s="11">
        <v>3</v>
      </c>
      <c r="S5" s="4" t="s">
        <v>10</v>
      </c>
      <c r="T5" s="11">
        <f>(V5*3)+(W5*1)+(X5*0)</f>
        <v>6</v>
      </c>
      <c r="U5" s="11">
        <v>2</v>
      </c>
      <c r="V5" s="11">
        <v>2</v>
      </c>
      <c r="W5" s="11">
        <v>0</v>
      </c>
      <c r="X5" s="11">
        <v>0</v>
      </c>
      <c r="Y5" s="11">
        <v>2</v>
      </c>
      <c r="Z5" s="11">
        <v>0</v>
      </c>
      <c r="AA5" s="17"/>
      <c r="AB5" s="66" t="s">
        <v>10</v>
      </c>
      <c r="AC5" s="17"/>
      <c r="AD5" s="17"/>
      <c r="AE5" s="17"/>
      <c r="AF5" s="81"/>
      <c r="AG5" s="81" t="s">
        <v>243</v>
      </c>
      <c r="AH5" s="81"/>
      <c r="AI5" s="17"/>
      <c r="AJ5" s="17"/>
      <c r="AK5" s="79" t="s">
        <v>10</v>
      </c>
      <c r="AL5" s="80">
        <f aca="true" t="shared" si="0" ref="AL5:AM8">B5+K5+T5+AC5</f>
        <v>15</v>
      </c>
      <c r="AM5" s="80">
        <f t="shared" si="0"/>
        <v>6</v>
      </c>
      <c r="AN5" s="80">
        <f aca="true" t="shared" si="1" ref="AN5:AR8">AE5+V5+M5+D5</f>
        <v>5</v>
      </c>
      <c r="AO5" s="80">
        <f t="shared" si="1"/>
        <v>0</v>
      </c>
      <c r="AP5" s="80">
        <f>X5+O5+F5</f>
        <v>1</v>
      </c>
      <c r="AQ5" s="80">
        <f t="shared" si="1"/>
        <v>22</v>
      </c>
      <c r="AR5" s="80">
        <f t="shared" si="1"/>
        <v>4</v>
      </c>
      <c r="AS5" s="11" t="s">
        <v>250</v>
      </c>
      <c r="AT5" s="32"/>
    </row>
    <row r="6" spans="1:46" ht="15">
      <c r="A6" s="4" t="s">
        <v>12</v>
      </c>
      <c r="B6" s="11">
        <f>(D6*3)+(E6*1)+(F6*0)</f>
        <v>6</v>
      </c>
      <c r="C6" s="11">
        <v>2</v>
      </c>
      <c r="D6" s="11">
        <v>2</v>
      </c>
      <c r="E6" s="11">
        <v>0</v>
      </c>
      <c r="F6" s="11">
        <v>0</v>
      </c>
      <c r="G6" s="11">
        <v>6</v>
      </c>
      <c r="H6" s="11">
        <v>0</v>
      </c>
      <c r="J6" s="4" t="s">
        <v>12</v>
      </c>
      <c r="K6" s="11">
        <f>(M6*3)+(N6*1)+(O6*0)</f>
        <v>6</v>
      </c>
      <c r="L6" s="11">
        <v>2</v>
      </c>
      <c r="M6" s="11">
        <v>2</v>
      </c>
      <c r="N6" s="11">
        <v>0</v>
      </c>
      <c r="O6" s="11">
        <v>0</v>
      </c>
      <c r="P6" s="11">
        <v>7</v>
      </c>
      <c r="Q6" s="11">
        <v>3</v>
      </c>
      <c r="S6" s="4" t="s">
        <v>12</v>
      </c>
      <c r="T6" s="11">
        <f>(V6*3)+(W6*1)+(X6*0)</f>
        <v>3</v>
      </c>
      <c r="U6" s="11">
        <v>2</v>
      </c>
      <c r="V6" s="11">
        <v>1</v>
      </c>
      <c r="W6" s="11">
        <v>0</v>
      </c>
      <c r="X6" s="11">
        <v>1</v>
      </c>
      <c r="Y6" s="11">
        <v>2</v>
      </c>
      <c r="Z6" s="11">
        <v>1</v>
      </c>
      <c r="AA6" s="17"/>
      <c r="AB6" s="66" t="s">
        <v>12</v>
      </c>
      <c r="AC6" s="17"/>
      <c r="AD6" s="17"/>
      <c r="AE6" s="17"/>
      <c r="AF6" s="17"/>
      <c r="AG6" s="17"/>
      <c r="AH6" s="17"/>
      <c r="AI6" s="17"/>
      <c r="AJ6" s="17"/>
      <c r="AK6" s="79" t="s">
        <v>12</v>
      </c>
      <c r="AL6" s="80">
        <f t="shared" si="0"/>
        <v>15</v>
      </c>
      <c r="AM6" s="80">
        <f t="shared" si="0"/>
        <v>6</v>
      </c>
      <c r="AN6" s="80">
        <f t="shared" si="1"/>
        <v>5</v>
      </c>
      <c r="AO6" s="80">
        <f t="shared" si="1"/>
        <v>0</v>
      </c>
      <c r="AP6" s="80">
        <f t="shared" si="1"/>
        <v>1</v>
      </c>
      <c r="AQ6" s="80">
        <f t="shared" si="1"/>
        <v>15</v>
      </c>
      <c r="AR6" s="80">
        <f t="shared" si="1"/>
        <v>4</v>
      </c>
      <c r="AS6" s="11" t="s">
        <v>249</v>
      </c>
      <c r="AT6" s="32"/>
    </row>
    <row r="7" spans="1:46" ht="15">
      <c r="A7" s="4" t="s">
        <v>11</v>
      </c>
      <c r="B7" s="11">
        <f>(D7*3)+(E7*1)+(F7*0)</f>
        <v>0</v>
      </c>
      <c r="C7" s="11">
        <v>2</v>
      </c>
      <c r="D7" s="11">
        <v>0</v>
      </c>
      <c r="E7" s="11">
        <v>0</v>
      </c>
      <c r="F7" s="11">
        <v>2</v>
      </c>
      <c r="G7" s="11">
        <v>1</v>
      </c>
      <c r="H7" s="11">
        <v>12</v>
      </c>
      <c r="J7" s="4" t="s">
        <v>11</v>
      </c>
      <c r="K7" s="11">
        <f>(M7*3)+(N7*1)+(O7*0)</f>
        <v>0</v>
      </c>
      <c r="L7" s="11">
        <v>2</v>
      </c>
      <c r="M7" s="11">
        <v>0</v>
      </c>
      <c r="N7" s="11">
        <v>0</v>
      </c>
      <c r="O7" s="11">
        <v>2</v>
      </c>
      <c r="P7" s="11">
        <v>2</v>
      </c>
      <c r="Q7" s="11">
        <v>7</v>
      </c>
      <c r="S7" s="4" t="s">
        <v>11</v>
      </c>
      <c r="T7" s="11">
        <f>(V7*3)+(W7*1)+(X7*0)</f>
        <v>0</v>
      </c>
      <c r="U7" s="11">
        <v>2</v>
      </c>
      <c r="V7" s="11">
        <v>0</v>
      </c>
      <c r="W7" s="11">
        <v>0</v>
      </c>
      <c r="X7" s="11">
        <v>2</v>
      </c>
      <c r="Y7" s="11">
        <v>0</v>
      </c>
      <c r="Z7" s="11">
        <v>4</v>
      </c>
      <c r="AA7" s="17"/>
      <c r="AB7" s="8"/>
      <c r="AC7" s="17"/>
      <c r="AD7" s="17"/>
      <c r="AE7" s="17"/>
      <c r="AF7" s="17"/>
      <c r="AG7" s="17"/>
      <c r="AH7" s="17"/>
      <c r="AI7" s="17"/>
      <c r="AJ7" s="17"/>
      <c r="AK7" s="4" t="s">
        <v>11</v>
      </c>
      <c r="AL7" s="11">
        <f t="shared" si="0"/>
        <v>0</v>
      </c>
      <c r="AM7" s="11">
        <f t="shared" si="0"/>
        <v>6</v>
      </c>
      <c r="AN7" s="11">
        <f t="shared" si="1"/>
        <v>0</v>
      </c>
      <c r="AO7" s="11">
        <f t="shared" si="1"/>
        <v>0</v>
      </c>
      <c r="AP7" s="11">
        <f t="shared" si="1"/>
        <v>6</v>
      </c>
      <c r="AQ7" s="11">
        <f t="shared" si="1"/>
        <v>3</v>
      </c>
      <c r="AR7" s="11">
        <f t="shared" si="1"/>
        <v>23</v>
      </c>
      <c r="AS7" s="11" t="s">
        <v>252</v>
      </c>
      <c r="AT7" s="32"/>
    </row>
    <row r="8" spans="1:46" ht="15">
      <c r="A8" s="4" t="s">
        <v>9</v>
      </c>
      <c r="B8" s="11">
        <f>(D8*3)+(E8*1)+(F8*0)</f>
        <v>0</v>
      </c>
      <c r="C8" s="11">
        <v>2</v>
      </c>
      <c r="D8" s="11">
        <v>0</v>
      </c>
      <c r="E8" s="11">
        <v>0</v>
      </c>
      <c r="F8" s="11">
        <v>2</v>
      </c>
      <c r="G8" s="11">
        <v>0</v>
      </c>
      <c r="H8" s="11">
        <v>10</v>
      </c>
      <c r="J8" s="4" t="s">
        <v>9</v>
      </c>
      <c r="K8" s="11">
        <f>(M8*3)+(N8*1)+(O8*0)</f>
        <v>3</v>
      </c>
      <c r="L8" s="11">
        <v>2</v>
      </c>
      <c r="M8" s="11">
        <v>1</v>
      </c>
      <c r="N8" s="11">
        <v>0</v>
      </c>
      <c r="O8" s="11">
        <v>1</v>
      </c>
      <c r="P8" s="11">
        <v>3</v>
      </c>
      <c r="Q8" s="11">
        <v>3</v>
      </c>
      <c r="S8" s="4" t="s">
        <v>9</v>
      </c>
      <c r="T8" s="11">
        <f>(V8*3)+(W8*1)+(X8*0)</f>
        <v>3</v>
      </c>
      <c r="U8" s="11">
        <v>2</v>
      </c>
      <c r="V8" s="11">
        <v>1</v>
      </c>
      <c r="W8" s="11">
        <v>0</v>
      </c>
      <c r="X8" s="11">
        <v>1</v>
      </c>
      <c r="Y8" s="11">
        <v>3</v>
      </c>
      <c r="Z8" s="11">
        <v>2</v>
      </c>
      <c r="AA8" s="17"/>
      <c r="AB8" s="8"/>
      <c r="AC8" s="17"/>
      <c r="AD8" s="17"/>
      <c r="AE8" s="17"/>
      <c r="AF8" s="17"/>
      <c r="AG8" s="17"/>
      <c r="AH8" s="17"/>
      <c r="AI8" s="17"/>
      <c r="AJ8" s="17"/>
      <c r="AK8" s="4" t="s">
        <v>9</v>
      </c>
      <c r="AL8" s="11">
        <f t="shared" si="0"/>
        <v>6</v>
      </c>
      <c r="AM8" s="11">
        <f t="shared" si="0"/>
        <v>6</v>
      </c>
      <c r="AN8" s="11">
        <f t="shared" si="1"/>
        <v>2</v>
      </c>
      <c r="AO8" s="11">
        <f t="shared" si="1"/>
        <v>0</v>
      </c>
      <c r="AP8" s="11">
        <f t="shared" si="1"/>
        <v>4</v>
      </c>
      <c r="AQ8" s="11">
        <f t="shared" si="1"/>
        <v>6</v>
      </c>
      <c r="AR8" s="11">
        <f t="shared" si="1"/>
        <v>15</v>
      </c>
      <c r="AS8" s="11" t="s">
        <v>251</v>
      </c>
      <c r="AT8" s="32"/>
    </row>
    <row r="9" spans="1:46" ht="15">
      <c r="A9" s="12"/>
      <c r="B9" s="11"/>
      <c r="C9" s="5" t="s">
        <v>13</v>
      </c>
      <c r="D9" s="11"/>
      <c r="E9" s="11"/>
      <c r="F9" s="11"/>
      <c r="G9" s="11"/>
      <c r="H9" s="11"/>
      <c r="J9" s="12"/>
      <c r="K9" s="11"/>
      <c r="L9" s="5" t="s">
        <v>13</v>
      </c>
      <c r="M9" s="11"/>
      <c r="N9" s="11"/>
      <c r="O9" s="11"/>
      <c r="P9" s="11"/>
      <c r="Q9" s="11"/>
      <c r="S9" s="12"/>
      <c r="T9" s="11"/>
      <c r="U9" s="5" t="s">
        <v>13</v>
      </c>
      <c r="V9" s="11"/>
      <c r="W9" s="11"/>
      <c r="X9" s="11"/>
      <c r="Y9" s="11"/>
      <c r="Z9" s="11"/>
      <c r="AA9" s="17"/>
      <c r="AB9" s="64"/>
      <c r="AC9" s="17"/>
      <c r="AD9" s="65" t="s">
        <v>13</v>
      </c>
      <c r="AE9" s="17"/>
      <c r="AF9" s="17"/>
      <c r="AG9" s="17"/>
      <c r="AH9" s="17"/>
      <c r="AI9" s="17"/>
      <c r="AJ9" s="17"/>
      <c r="AK9" s="12"/>
      <c r="AL9" s="11"/>
      <c r="AM9" s="5" t="s">
        <v>13</v>
      </c>
      <c r="AN9" s="11"/>
      <c r="AO9" s="11"/>
      <c r="AP9" s="11"/>
      <c r="AQ9" s="11"/>
      <c r="AR9" s="11"/>
      <c r="AS9" s="17"/>
      <c r="AT9" s="32"/>
    </row>
    <row r="10" spans="1:46" ht="15">
      <c r="A10" s="6" t="s">
        <v>14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J10" s="6" t="s">
        <v>14</v>
      </c>
      <c r="K10" s="2" t="s">
        <v>2</v>
      </c>
      <c r="L10" s="2" t="s">
        <v>3</v>
      </c>
      <c r="M10" s="2" t="s">
        <v>4</v>
      </c>
      <c r="N10" s="2" t="s">
        <v>5</v>
      </c>
      <c r="O10" s="2" t="s">
        <v>6</v>
      </c>
      <c r="P10" s="2" t="s">
        <v>7</v>
      </c>
      <c r="Q10" s="2" t="s">
        <v>8</v>
      </c>
      <c r="S10" s="6" t="s">
        <v>14</v>
      </c>
      <c r="T10" s="2" t="s">
        <v>2</v>
      </c>
      <c r="U10" s="2" t="s">
        <v>3</v>
      </c>
      <c r="V10" s="2" t="s">
        <v>4</v>
      </c>
      <c r="W10" s="2" t="s">
        <v>5</v>
      </c>
      <c r="X10" s="2" t="s">
        <v>6</v>
      </c>
      <c r="Y10" s="2" t="s">
        <v>7</v>
      </c>
      <c r="Z10" s="2" t="s">
        <v>8</v>
      </c>
      <c r="AA10" s="10"/>
      <c r="AB10" s="6" t="s">
        <v>14</v>
      </c>
      <c r="AC10" s="2" t="s">
        <v>2</v>
      </c>
      <c r="AD10" s="2" t="s">
        <v>3</v>
      </c>
      <c r="AE10" s="2" t="s">
        <v>4</v>
      </c>
      <c r="AF10" s="2" t="s">
        <v>5</v>
      </c>
      <c r="AG10" s="2" t="s">
        <v>6</v>
      </c>
      <c r="AH10" s="2" t="s">
        <v>7</v>
      </c>
      <c r="AI10" s="2" t="s">
        <v>8</v>
      </c>
      <c r="AJ10" s="10"/>
      <c r="AK10" s="6" t="s">
        <v>14</v>
      </c>
      <c r="AL10" s="2" t="s">
        <v>2</v>
      </c>
      <c r="AM10" s="2" t="s">
        <v>3</v>
      </c>
      <c r="AN10" s="2" t="s">
        <v>4</v>
      </c>
      <c r="AO10" s="2" t="s">
        <v>5</v>
      </c>
      <c r="AP10" s="2" t="s">
        <v>6</v>
      </c>
      <c r="AQ10" s="2" t="s">
        <v>7</v>
      </c>
      <c r="AR10" s="2" t="s">
        <v>8</v>
      </c>
      <c r="AS10" s="2" t="s">
        <v>255</v>
      </c>
      <c r="AT10" s="32"/>
    </row>
    <row r="11" spans="1:46" ht="15">
      <c r="A11" s="4" t="s">
        <v>18</v>
      </c>
      <c r="B11" s="11">
        <f aca="true" t="shared" si="2" ref="B11:B16">(D11*3)+(E11*1)+(F11*0)</f>
        <v>9</v>
      </c>
      <c r="C11" s="11">
        <v>3</v>
      </c>
      <c r="D11" s="11">
        <v>3</v>
      </c>
      <c r="E11" s="11">
        <v>0</v>
      </c>
      <c r="F11" s="11">
        <v>0</v>
      </c>
      <c r="G11" s="11">
        <v>13</v>
      </c>
      <c r="H11" s="11">
        <v>9</v>
      </c>
      <c r="J11" s="4" t="s">
        <v>18</v>
      </c>
      <c r="K11" s="11">
        <f aca="true" t="shared" si="3" ref="K11:K16">(M11*3)+(N11*1)+(O11*0)</f>
        <v>1</v>
      </c>
      <c r="L11" s="11">
        <v>3</v>
      </c>
      <c r="M11" s="24">
        <v>0</v>
      </c>
      <c r="N11" s="24">
        <v>1</v>
      </c>
      <c r="O11" s="24">
        <v>2</v>
      </c>
      <c r="P11" s="11">
        <v>2</v>
      </c>
      <c r="Q11" s="11">
        <v>11</v>
      </c>
      <c r="S11" s="4" t="s">
        <v>18</v>
      </c>
      <c r="T11" s="11">
        <f aca="true" t="shared" si="4" ref="T11:T16">(V11*3)+(W11*1)+(X11*0)</f>
        <v>0</v>
      </c>
      <c r="U11" s="11">
        <v>2</v>
      </c>
      <c r="V11" s="24">
        <v>0</v>
      </c>
      <c r="W11" s="24">
        <v>0</v>
      </c>
      <c r="X11" s="24">
        <v>2</v>
      </c>
      <c r="Y11" s="11">
        <v>5</v>
      </c>
      <c r="Z11" s="11">
        <v>9</v>
      </c>
      <c r="AA11" s="17"/>
      <c r="AB11" s="4" t="s">
        <v>18</v>
      </c>
      <c r="AC11" s="11">
        <f aca="true" t="shared" si="5" ref="AC11:AC16">(AE11*3)+(AF11*1)</f>
        <v>0</v>
      </c>
      <c r="AD11" s="11">
        <v>2</v>
      </c>
      <c r="AE11" s="24">
        <v>0</v>
      </c>
      <c r="AF11" s="24">
        <v>0</v>
      </c>
      <c r="AG11" s="24">
        <v>2</v>
      </c>
      <c r="AH11" s="11">
        <v>2</v>
      </c>
      <c r="AI11" s="11">
        <v>8</v>
      </c>
      <c r="AJ11" s="17"/>
      <c r="AK11" s="4" t="s">
        <v>18</v>
      </c>
      <c r="AL11" s="11">
        <f aca="true" t="shared" si="6" ref="AL11:AM16">T11+K11+B11+AC11</f>
        <v>10</v>
      </c>
      <c r="AM11" s="11">
        <f t="shared" si="6"/>
        <v>10</v>
      </c>
      <c r="AN11" s="11">
        <f aca="true" t="shared" si="7" ref="AN11:AN16">V11+M11+D11+AE11</f>
        <v>3</v>
      </c>
      <c r="AO11" s="11">
        <f aca="true" t="shared" si="8" ref="AO11:AO16">W11+N11+E11+AF11</f>
        <v>1</v>
      </c>
      <c r="AP11" s="11">
        <f aca="true" t="shared" si="9" ref="AP11:AP16">X11+O11+F11+AG11</f>
        <v>6</v>
      </c>
      <c r="AQ11" s="11">
        <f aca="true" t="shared" si="10" ref="AQ11:AQ16">Y11+P11+G11+AH11</f>
        <v>22</v>
      </c>
      <c r="AR11" s="11">
        <f aca="true" t="shared" si="11" ref="AR11:AR16">Z11+Q11+H11+AI11</f>
        <v>37</v>
      </c>
      <c r="AS11" s="11" t="s">
        <v>252</v>
      </c>
      <c r="AT11" s="78"/>
    </row>
    <row r="12" spans="1:46" ht="15">
      <c r="A12" s="4" t="s">
        <v>20</v>
      </c>
      <c r="B12" s="11">
        <f t="shared" si="2"/>
        <v>6</v>
      </c>
      <c r="C12" s="11">
        <v>2</v>
      </c>
      <c r="D12" s="11">
        <v>2</v>
      </c>
      <c r="E12" s="11">
        <v>0</v>
      </c>
      <c r="F12" s="11">
        <v>0</v>
      </c>
      <c r="G12" s="11">
        <v>8</v>
      </c>
      <c r="H12" s="11">
        <v>1</v>
      </c>
      <c r="J12" s="4" t="s">
        <v>20</v>
      </c>
      <c r="K12" s="11">
        <f t="shared" si="3"/>
        <v>6</v>
      </c>
      <c r="L12" s="11">
        <v>3</v>
      </c>
      <c r="M12" s="24">
        <v>2</v>
      </c>
      <c r="N12" s="24">
        <v>0</v>
      </c>
      <c r="O12" s="24">
        <v>1</v>
      </c>
      <c r="P12" s="11">
        <v>8</v>
      </c>
      <c r="Q12" s="11">
        <v>4</v>
      </c>
      <c r="S12" s="4" t="s">
        <v>20</v>
      </c>
      <c r="T12" s="11">
        <f t="shared" si="4"/>
        <v>6</v>
      </c>
      <c r="U12" s="11">
        <v>3</v>
      </c>
      <c r="V12" s="24">
        <v>2</v>
      </c>
      <c r="W12" s="24">
        <v>0</v>
      </c>
      <c r="X12" s="24">
        <v>1</v>
      </c>
      <c r="Y12" s="11">
        <v>7</v>
      </c>
      <c r="Z12" s="11">
        <v>6</v>
      </c>
      <c r="AA12" s="17"/>
      <c r="AB12" s="4" t="s">
        <v>20</v>
      </c>
      <c r="AC12" s="11">
        <f t="shared" si="5"/>
        <v>3</v>
      </c>
      <c r="AD12" s="11">
        <v>2</v>
      </c>
      <c r="AE12" s="24">
        <v>1</v>
      </c>
      <c r="AF12" s="24">
        <v>0</v>
      </c>
      <c r="AG12" s="24">
        <v>1</v>
      </c>
      <c r="AH12" s="11">
        <v>7</v>
      </c>
      <c r="AI12" s="11">
        <v>5</v>
      </c>
      <c r="AJ12" s="17"/>
      <c r="AK12" s="79" t="s">
        <v>20</v>
      </c>
      <c r="AL12" s="80">
        <f t="shared" si="6"/>
        <v>21</v>
      </c>
      <c r="AM12" s="80">
        <f>U12+L12+C12+AD12</f>
        <v>10</v>
      </c>
      <c r="AN12" s="80">
        <f t="shared" si="7"/>
        <v>7</v>
      </c>
      <c r="AO12" s="80">
        <f t="shared" si="8"/>
        <v>0</v>
      </c>
      <c r="AP12" s="80">
        <f t="shared" si="9"/>
        <v>3</v>
      </c>
      <c r="AQ12" s="80">
        <f t="shared" si="10"/>
        <v>30</v>
      </c>
      <c r="AR12" s="80">
        <f t="shared" si="11"/>
        <v>16</v>
      </c>
      <c r="AS12" s="11" t="s">
        <v>249</v>
      </c>
      <c r="AT12" s="78"/>
    </row>
    <row r="13" spans="1:46" ht="15">
      <c r="A13" s="4" t="s">
        <v>17</v>
      </c>
      <c r="B13" s="11">
        <f t="shared" si="2"/>
        <v>4</v>
      </c>
      <c r="C13" s="11">
        <v>3</v>
      </c>
      <c r="D13" s="11">
        <v>1</v>
      </c>
      <c r="E13" s="11">
        <v>1</v>
      </c>
      <c r="F13" s="11">
        <v>1</v>
      </c>
      <c r="G13" s="11">
        <v>10</v>
      </c>
      <c r="H13" s="11">
        <v>6</v>
      </c>
      <c r="J13" s="4" t="s">
        <v>17</v>
      </c>
      <c r="K13" s="11">
        <f t="shared" si="3"/>
        <v>7</v>
      </c>
      <c r="L13" s="24">
        <v>3</v>
      </c>
      <c r="M13" s="24">
        <v>2</v>
      </c>
      <c r="N13" s="24">
        <v>1</v>
      </c>
      <c r="O13" s="24">
        <v>0</v>
      </c>
      <c r="P13" s="11">
        <v>10</v>
      </c>
      <c r="Q13" s="11">
        <v>5</v>
      </c>
      <c r="S13" s="4" t="s">
        <v>17</v>
      </c>
      <c r="T13" s="11">
        <f t="shared" si="4"/>
        <v>3</v>
      </c>
      <c r="U13" s="24">
        <v>1</v>
      </c>
      <c r="V13" s="24">
        <v>1</v>
      </c>
      <c r="W13" s="24">
        <v>0</v>
      </c>
      <c r="X13" s="24">
        <v>0</v>
      </c>
      <c r="Y13" s="11">
        <v>3</v>
      </c>
      <c r="Z13" s="11">
        <v>1</v>
      </c>
      <c r="AA13" s="17"/>
      <c r="AB13" s="4" t="s">
        <v>17</v>
      </c>
      <c r="AC13" s="11">
        <f t="shared" si="5"/>
        <v>9</v>
      </c>
      <c r="AD13" s="24">
        <v>3</v>
      </c>
      <c r="AE13" s="24">
        <v>3</v>
      </c>
      <c r="AF13" s="24">
        <v>0</v>
      </c>
      <c r="AG13" s="24">
        <v>0</v>
      </c>
      <c r="AH13" s="11">
        <v>14</v>
      </c>
      <c r="AI13" s="11">
        <v>1</v>
      </c>
      <c r="AJ13" s="17"/>
      <c r="AK13" s="79" t="s">
        <v>17</v>
      </c>
      <c r="AL13" s="80">
        <f t="shared" si="6"/>
        <v>23</v>
      </c>
      <c r="AM13" s="80">
        <f>U13+L13+C13+AD13</f>
        <v>10</v>
      </c>
      <c r="AN13" s="80">
        <f t="shared" si="7"/>
        <v>7</v>
      </c>
      <c r="AO13" s="80">
        <f t="shared" si="8"/>
        <v>2</v>
      </c>
      <c r="AP13" s="80">
        <f t="shared" si="9"/>
        <v>1</v>
      </c>
      <c r="AQ13" s="80">
        <f t="shared" si="10"/>
        <v>37</v>
      </c>
      <c r="AR13" s="80">
        <f t="shared" si="11"/>
        <v>13</v>
      </c>
      <c r="AS13" s="11" t="s">
        <v>250</v>
      </c>
      <c r="AT13" s="78"/>
    </row>
    <row r="14" spans="1:46" ht="15">
      <c r="A14" s="4" t="s">
        <v>16</v>
      </c>
      <c r="B14" s="11">
        <f t="shared" si="2"/>
        <v>3</v>
      </c>
      <c r="C14" s="11">
        <v>3</v>
      </c>
      <c r="D14" s="11">
        <v>1</v>
      </c>
      <c r="E14" s="11">
        <v>0</v>
      </c>
      <c r="F14" s="11">
        <v>2</v>
      </c>
      <c r="G14" s="11">
        <v>7</v>
      </c>
      <c r="H14" s="11">
        <v>10</v>
      </c>
      <c r="J14" s="4" t="s">
        <v>16</v>
      </c>
      <c r="K14" s="11">
        <f t="shared" si="3"/>
        <v>3</v>
      </c>
      <c r="L14" s="11">
        <v>3</v>
      </c>
      <c r="M14" s="24">
        <v>1</v>
      </c>
      <c r="N14" s="24">
        <v>0</v>
      </c>
      <c r="O14" s="24">
        <v>2</v>
      </c>
      <c r="P14" s="11">
        <v>9</v>
      </c>
      <c r="Q14" s="11">
        <v>10</v>
      </c>
      <c r="S14" s="4" t="s">
        <v>16</v>
      </c>
      <c r="T14" s="11">
        <f t="shared" si="4"/>
        <v>0</v>
      </c>
      <c r="U14" s="11">
        <v>3</v>
      </c>
      <c r="V14" s="24">
        <v>0</v>
      </c>
      <c r="W14" s="24">
        <v>0</v>
      </c>
      <c r="X14" s="24">
        <v>3</v>
      </c>
      <c r="Y14" s="11">
        <v>3</v>
      </c>
      <c r="Z14" s="11">
        <v>9</v>
      </c>
      <c r="AA14" s="17"/>
      <c r="AB14" s="4" t="s">
        <v>16</v>
      </c>
      <c r="AC14" s="11">
        <f t="shared" si="5"/>
        <v>0</v>
      </c>
      <c r="AD14" s="11">
        <v>1</v>
      </c>
      <c r="AE14" s="24">
        <v>0</v>
      </c>
      <c r="AF14" s="24">
        <v>0</v>
      </c>
      <c r="AG14" s="24">
        <v>0</v>
      </c>
      <c r="AH14" s="11">
        <v>0</v>
      </c>
      <c r="AI14" s="11">
        <v>6</v>
      </c>
      <c r="AJ14" s="17"/>
      <c r="AK14" s="4" t="s">
        <v>16</v>
      </c>
      <c r="AL14" s="11">
        <f t="shared" si="6"/>
        <v>6</v>
      </c>
      <c r="AM14" s="11">
        <f>U14+L14+C14+AD14</f>
        <v>10</v>
      </c>
      <c r="AN14" s="11">
        <f t="shared" si="7"/>
        <v>2</v>
      </c>
      <c r="AO14" s="11">
        <f t="shared" si="8"/>
        <v>0</v>
      </c>
      <c r="AP14" s="11">
        <f t="shared" si="9"/>
        <v>7</v>
      </c>
      <c r="AQ14" s="11">
        <f t="shared" si="10"/>
        <v>19</v>
      </c>
      <c r="AR14" s="11">
        <f t="shared" si="11"/>
        <v>35</v>
      </c>
      <c r="AS14" s="11" t="s">
        <v>254</v>
      </c>
      <c r="AT14" s="78"/>
    </row>
    <row r="15" spans="1:46" ht="15">
      <c r="A15" s="4" t="s">
        <v>19</v>
      </c>
      <c r="B15" s="11">
        <f t="shared" si="2"/>
        <v>1</v>
      </c>
      <c r="C15" s="11">
        <v>2</v>
      </c>
      <c r="D15" s="11">
        <v>0</v>
      </c>
      <c r="E15" s="11">
        <v>1</v>
      </c>
      <c r="F15" s="11">
        <v>1</v>
      </c>
      <c r="G15" s="11">
        <v>8</v>
      </c>
      <c r="H15" s="11">
        <v>9</v>
      </c>
      <c r="J15" s="4" t="s">
        <v>19</v>
      </c>
      <c r="K15" s="11">
        <f t="shared" si="3"/>
        <v>6</v>
      </c>
      <c r="L15" s="11">
        <v>3</v>
      </c>
      <c r="M15" s="24">
        <v>2</v>
      </c>
      <c r="N15" s="24">
        <v>0</v>
      </c>
      <c r="O15" s="24">
        <v>1</v>
      </c>
      <c r="P15" s="11">
        <v>9</v>
      </c>
      <c r="Q15" s="11">
        <v>5</v>
      </c>
      <c r="S15" s="4" t="s">
        <v>19</v>
      </c>
      <c r="T15" s="11">
        <f t="shared" si="4"/>
        <v>9</v>
      </c>
      <c r="U15" s="11">
        <v>3</v>
      </c>
      <c r="V15" s="24">
        <v>3</v>
      </c>
      <c r="W15" s="24">
        <v>0</v>
      </c>
      <c r="X15" s="24">
        <v>0</v>
      </c>
      <c r="Y15" s="11">
        <v>12</v>
      </c>
      <c r="Z15" s="11">
        <v>4</v>
      </c>
      <c r="AA15" s="17"/>
      <c r="AB15" s="4" t="s">
        <v>19</v>
      </c>
      <c r="AC15" s="11">
        <f t="shared" si="5"/>
        <v>3</v>
      </c>
      <c r="AD15" s="11">
        <v>2</v>
      </c>
      <c r="AE15" s="24">
        <v>1</v>
      </c>
      <c r="AF15" s="24">
        <v>0</v>
      </c>
      <c r="AG15" s="24">
        <v>1</v>
      </c>
      <c r="AH15" s="11">
        <v>4</v>
      </c>
      <c r="AI15" s="11">
        <v>5</v>
      </c>
      <c r="AJ15" s="17"/>
      <c r="AK15" s="4" t="s">
        <v>19</v>
      </c>
      <c r="AL15" s="11">
        <f t="shared" si="6"/>
        <v>19</v>
      </c>
      <c r="AM15" s="11">
        <f>U15+L15+C15+AD15</f>
        <v>10</v>
      </c>
      <c r="AN15" s="11">
        <f t="shared" si="7"/>
        <v>6</v>
      </c>
      <c r="AO15" s="11">
        <f t="shared" si="8"/>
        <v>1</v>
      </c>
      <c r="AP15" s="11">
        <f t="shared" si="9"/>
        <v>3</v>
      </c>
      <c r="AQ15" s="11">
        <f t="shared" si="10"/>
        <v>33</v>
      </c>
      <c r="AR15" s="11">
        <f t="shared" si="11"/>
        <v>23</v>
      </c>
      <c r="AS15" s="11" t="s">
        <v>251</v>
      </c>
      <c r="AT15" s="78"/>
    </row>
    <row r="16" spans="1:46" ht="15">
      <c r="A16" s="4" t="s">
        <v>15</v>
      </c>
      <c r="B16" s="11">
        <f t="shared" si="2"/>
        <v>0</v>
      </c>
      <c r="C16" s="11">
        <v>3</v>
      </c>
      <c r="D16" s="11">
        <v>0</v>
      </c>
      <c r="E16" s="11">
        <v>0</v>
      </c>
      <c r="F16" s="11">
        <v>3</v>
      </c>
      <c r="G16" s="11">
        <v>3</v>
      </c>
      <c r="H16" s="11">
        <v>14</v>
      </c>
      <c r="J16" s="4" t="s">
        <v>15</v>
      </c>
      <c r="K16" s="11">
        <f t="shared" si="3"/>
        <v>2</v>
      </c>
      <c r="L16" s="11">
        <v>3</v>
      </c>
      <c r="M16" s="24">
        <v>0</v>
      </c>
      <c r="N16" s="24">
        <v>2</v>
      </c>
      <c r="O16" s="24">
        <v>1</v>
      </c>
      <c r="P16" s="11">
        <v>4</v>
      </c>
      <c r="Q16" s="11">
        <v>7</v>
      </c>
      <c r="S16" s="4" t="s">
        <v>15</v>
      </c>
      <c r="T16" s="11">
        <f t="shared" si="4"/>
        <v>3</v>
      </c>
      <c r="U16" s="11">
        <v>2</v>
      </c>
      <c r="V16" s="24">
        <v>1</v>
      </c>
      <c r="W16" s="24">
        <v>0</v>
      </c>
      <c r="X16" s="24">
        <v>1</v>
      </c>
      <c r="Y16" s="11">
        <v>3</v>
      </c>
      <c r="Z16" s="11">
        <v>4</v>
      </c>
      <c r="AA16" s="17"/>
      <c r="AB16" s="4" t="s">
        <v>15</v>
      </c>
      <c r="AC16" s="11">
        <f t="shared" si="5"/>
        <v>3</v>
      </c>
      <c r="AD16" s="11">
        <v>2</v>
      </c>
      <c r="AE16" s="24">
        <v>1</v>
      </c>
      <c r="AF16" s="24">
        <v>0</v>
      </c>
      <c r="AG16" s="24">
        <v>1</v>
      </c>
      <c r="AH16" s="11">
        <v>3</v>
      </c>
      <c r="AI16" s="11">
        <v>5</v>
      </c>
      <c r="AJ16" s="17"/>
      <c r="AK16" s="4" t="s">
        <v>15</v>
      </c>
      <c r="AL16" s="11">
        <f t="shared" si="6"/>
        <v>8</v>
      </c>
      <c r="AM16" s="11">
        <f>U16+L16+C16+AD16</f>
        <v>10</v>
      </c>
      <c r="AN16" s="11">
        <f t="shared" si="7"/>
        <v>2</v>
      </c>
      <c r="AO16" s="11">
        <f t="shared" si="8"/>
        <v>2</v>
      </c>
      <c r="AP16" s="11">
        <f t="shared" si="9"/>
        <v>6</v>
      </c>
      <c r="AQ16" s="11">
        <f t="shared" si="10"/>
        <v>13</v>
      </c>
      <c r="AR16" s="11">
        <f t="shared" si="11"/>
        <v>30</v>
      </c>
      <c r="AS16" s="11" t="s">
        <v>253</v>
      </c>
      <c r="AT16" s="78"/>
    </row>
    <row r="17" spans="1:46" ht="15">
      <c r="A17" s="12"/>
      <c r="B17" s="11"/>
      <c r="C17" s="5" t="s">
        <v>13</v>
      </c>
      <c r="D17" s="11"/>
      <c r="E17" s="11"/>
      <c r="F17" s="11"/>
      <c r="G17" s="11"/>
      <c r="H17" s="11"/>
      <c r="J17" s="12"/>
      <c r="K17" s="11"/>
      <c r="L17" s="5" t="s">
        <v>13</v>
      </c>
      <c r="M17" s="11"/>
      <c r="N17" s="11"/>
      <c r="O17" s="11"/>
      <c r="P17" s="11"/>
      <c r="Q17" s="11"/>
      <c r="S17" s="12"/>
      <c r="T17" s="11"/>
      <c r="U17" s="5" t="s">
        <v>13</v>
      </c>
      <c r="V17" s="11"/>
      <c r="W17" s="11"/>
      <c r="X17" s="11"/>
      <c r="Y17" s="11"/>
      <c r="Z17" s="11"/>
      <c r="AA17" s="17"/>
      <c r="AB17" s="12"/>
      <c r="AC17" s="11"/>
      <c r="AD17" s="5" t="s">
        <v>13</v>
      </c>
      <c r="AE17" s="11"/>
      <c r="AF17" s="11"/>
      <c r="AG17" s="11"/>
      <c r="AH17" s="11"/>
      <c r="AI17" s="11"/>
      <c r="AJ17" s="17"/>
      <c r="AK17" s="12"/>
      <c r="AL17" s="11"/>
      <c r="AM17" s="5" t="s">
        <v>13</v>
      </c>
      <c r="AN17" s="11"/>
      <c r="AO17" s="11"/>
      <c r="AP17" s="11"/>
      <c r="AQ17" s="11" t="s">
        <v>13</v>
      </c>
      <c r="AR17" s="11" t="s">
        <v>13</v>
      </c>
      <c r="AS17" s="17"/>
      <c r="AT17" s="32"/>
    </row>
    <row r="18" spans="1:46" ht="15">
      <c r="A18" s="6" t="s">
        <v>21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  <c r="J18" s="6" t="s">
        <v>21</v>
      </c>
      <c r="K18" s="2" t="s">
        <v>2</v>
      </c>
      <c r="L18" s="2" t="s">
        <v>3</v>
      </c>
      <c r="M18" s="2" t="s">
        <v>4</v>
      </c>
      <c r="N18" s="2" t="s">
        <v>5</v>
      </c>
      <c r="O18" s="2" t="s">
        <v>6</v>
      </c>
      <c r="P18" s="2" t="s">
        <v>7</v>
      </c>
      <c r="Q18" s="2" t="s">
        <v>8</v>
      </c>
      <c r="S18" s="6" t="s">
        <v>21</v>
      </c>
      <c r="T18" s="2" t="s">
        <v>2</v>
      </c>
      <c r="U18" s="2" t="s">
        <v>3</v>
      </c>
      <c r="V18" s="2" t="s">
        <v>4</v>
      </c>
      <c r="W18" s="2" t="s">
        <v>5</v>
      </c>
      <c r="X18" s="2" t="s">
        <v>6</v>
      </c>
      <c r="Y18" s="2" t="s">
        <v>7</v>
      </c>
      <c r="Z18" s="2" t="s">
        <v>8</v>
      </c>
      <c r="AA18" s="10"/>
      <c r="AB18" s="6" t="s">
        <v>21</v>
      </c>
      <c r="AC18" s="2" t="s">
        <v>2</v>
      </c>
      <c r="AD18" s="2" t="s">
        <v>3</v>
      </c>
      <c r="AE18" s="2" t="s">
        <v>4</v>
      </c>
      <c r="AF18" s="2" t="s">
        <v>5</v>
      </c>
      <c r="AG18" s="2" t="s">
        <v>6</v>
      </c>
      <c r="AH18" s="2" t="s">
        <v>7</v>
      </c>
      <c r="AI18" s="2" t="s">
        <v>8</v>
      </c>
      <c r="AJ18" s="10"/>
      <c r="AK18" s="6" t="s">
        <v>21</v>
      </c>
      <c r="AL18" s="2" t="s">
        <v>2</v>
      </c>
      <c r="AM18" s="2" t="s">
        <v>3</v>
      </c>
      <c r="AN18" s="2" t="s">
        <v>4</v>
      </c>
      <c r="AO18" s="2" t="s">
        <v>5</v>
      </c>
      <c r="AP18" s="2" t="s">
        <v>6</v>
      </c>
      <c r="AQ18" s="2" t="s">
        <v>7</v>
      </c>
      <c r="AR18" s="2" t="s">
        <v>8</v>
      </c>
      <c r="AS18" s="2" t="s">
        <v>255</v>
      </c>
      <c r="AT18" s="32"/>
    </row>
    <row r="19" spans="1:46" ht="15">
      <c r="A19" s="4" t="s">
        <v>25</v>
      </c>
      <c r="B19" s="11">
        <f>(D19*3)+(E19*1)+(F19*0)</f>
        <v>6</v>
      </c>
      <c r="C19" s="11">
        <v>3</v>
      </c>
      <c r="D19" s="11">
        <v>2</v>
      </c>
      <c r="E19" s="11">
        <v>0</v>
      </c>
      <c r="F19" s="11">
        <v>1</v>
      </c>
      <c r="G19" s="11">
        <v>14</v>
      </c>
      <c r="H19" s="11">
        <v>5</v>
      </c>
      <c r="J19" s="4" t="s">
        <v>25</v>
      </c>
      <c r="K19" s="11">
        <f>(M19*3)+(N19*1)+(O19*0)</f>
        <v>9</v>
      </c>
      <c r="L19" s="11">
        <v>3</v>
      </c>
      <c r="M19" s="11">
        <v>3</v>
      </c>
      <c r="N19" s="11">
        <v>0</v>
      </c>
      <c r="O19" s="11">
        <v>0</v>
      </c>
      <c r="P19" s="11">
        <v>21</v>
      </c>
      <c r="Q19" s="11">
        <v>3</v>
      </c>
      <c r="S19" s="4" t="s">
        <v>25</v>
      </c>
      <c r="T19" s="11">
        <f>(V19*3)+(W19*1)+(X19*0)</f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7"/>
      <c r="AB19" s="4" t="s">
        <v>25</v>
      </c>
      <c r="AC19" s="11">
        <f>(AE19*3)+(AF19*1)</f>
        <v>3</v>
      </c>
      <c r="AD19" s="11">
        <v>2</v>
      </c>
      <c r="AE19" s="11">
        <v>1</v>
      </c>
      <c r="AF19" s="11">
        <v>0</v>
      </c>
      <c r="AG19" s="11">
        <v>1</v>
      </c>
      <c r="AH19" s="11">
        <v>5</v>
      </c>
      <c r="AI19" s="11">
        <v>4</v>
      </c>
      <c r="AJ19" s="17"/>
      <c r="AK19" s="79" t="s">
        <v>25</v>
      </c>
      <c r="AL19" s="80">
        <f aca="true" t="shared" si="12" ref="AL19:AR23">AC19+T19+K19+B19</f>
        <v>18</v>
      </c>
      <c r="AM19" s="80">
        <f t="shared" si="12"/>
        <v>8</v>
      </c>
      <c r="AN19" s="80">
        <f t="shared" si="12"/>
        <v>6</v>
      </c>
      <c r="AO19" s="80">
        <f t="shared" si="12"/>
        <v>0</v>
      </c>
      <c r="AP19" s="80">
        <f t="shared" si="12"/>
        <v>2</v>
      </c>
      <c r="AQ19" s="80">
        <f t="shared" si="12"/>
        <v>40</v>
      </c>
      <c r="AR19" s="80">
        <f t="shared" si="12"/>
        <v>12</v>
      </c>
      <c r="AS19" s="11" t="s">
        <v>250</v>
      </c>
      <c r="AT19" s="32"/>
    </row>
    <row r="20" spans="1:46" ht="15">
      <c r="A20" s="4" t="s">
        <v>24</v>
      </c>
      <c r="B20" s="11">
        <f>(D20*3)+(E20*1)+(F20*0)</f>
        <v>5</v>
      </c>
      <c r="C20" s="11">
        <v>3</v>
      </c>
      <c r="D20" s="11">
        <v>1</v>
      </c>
      <c r="E20" s="11">
        <v>2</v>
      </c>
      <c r="F20" s="11">
        <v>0</v>
      </c>
      <c r="G20" s="11">
        <v>6</v>
      </c>
      <c r="H20" s="11">
        <v>5</v>
      </c>
      <c r="J20" s="4" t="s">
        <v>24</v>
      </c>
      <c r="K20" s="11">
        <f>(M20*3)+(N20*1)+(O20*0)</f>
        <v>9</v>
      </c>
      <c r="L20" s="11">
        <v>3</v>
      </c>
      <c r="M20" s="11">
        <v>3</v>
      </c>
      <c r="N20" s="11">
        <v>0</v>
      </c>
      <c r="O20" s="11">
        <v>0</v>
      </c>
      <c r="P20" s="11">
        <v>19</v>
      </c>
      <c r="Q20" s="11">
        <v>2</v>
      </c>
      <c r="S20" s="4" t="s">
        <v>24</v>
      </c>
      <c r="T20" s="11">
        <f>(V20*3)+(W20*1)+(X20*0)</f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7"/>
      <c r="AB20" s="4" t="s">
        <v>24</v>
      </c>
      <c r="AC20" s="11">
        <f>(AE20*3)+(AF20*1)</f>
        <v>6</v>
      </c>
      <c r="AD20" s="11">
        <v>2</v>
      </c>
      <c r="AE20" s="11">
        <v>2</v>
      </c>
      <c r="AF20" s="11">
        <v>0</v>
      </c>
      <c r="AG20" s="11">
        <v>0</v>
      </c>
      <c r="AH20" s="11">
        <v>11</v>
      </c>
      <c r="AI20" s="11">
        <v>3</v>
      </c>
      <c r="AJ20" s="17"/>
      <c r="AK20" s="79" t="s">
        <v>24</v>
      </c>
      <c r="AL20" s="80">
        <f t="shared" si="12"/>
        <v>20</v>
      </c>
      <c r="AM20" s="80">
        <f t="shared" si="12"/>
        <v>8</v>
      </c>
      <c r="AN20" s="80">
        <f t="shared" si="12"/>
        <v>6</v>
      </c>
      <c r="AO20" s="80">
        <f t="shared" si="12"/>
        <v>2</v>
      </c>
      <c r="AP20" s="80">
        <f t="shared" si="12"/>
        <v>0</v>
      </c>
      <c r="AQ20" s="80">
        <f t="shared" si="12"/>
        <v>36</v>
      </c>
      <c r="AR20" s="80">
        <f t="shared" si="12"/>
        <v>10</v>
      </c>
      <c r="AS20" s="11" t="s">
        <v>249</v>
      </c>
      <c r="AT20" s="32"/>
    </row>
    <row r="21" spans="1:47" ht="15">
      <c r="A21" s="4" t="s">
        <v>23</v>
      </c>
      <c r="B21" s="11">
        <f>(D21*3)+(E21*1)+(F21*0)</f>
        <v>4</v>
      </c>
      <c r="C21" s="11">
        <v>2</v>
      </c>
      <c r="D21" s="11">
        <v>1</v>
      </c>
      <c r="E21" s="11">
        <v>1</v>
      </c>
      <c r="F21" s="11">
        <v>0</v>
      </c>
      <c r="G21" s="11">
        <v>7</v>
      </c>
      <c r="H21" s="11">
        <v>3</v>
      </c>
      <c r="J21" s="4" t="s">
        <v>23</v>
      </c>
      <c r="K21" s="11">
        <f>(M21*3)+(N21*1)+(O21*0)</f>
        <v>0</v>
      </c>
      <c r="L21" s="11">
        <v>2</v>
      </c>
      <c r="M21" s="11">
        <v>0</v>
      </c>
      <c r="N21" s="11">
        <v>0</v>
      </c>
      <c r="O21" s="11">
        <v>2</v>
      </c>
      <c r="P21" s="11">
        <v>1</v>
      </c>
      <c r="Q21" s="11">
        <v>13</v>
      </c>
      <c r="S21" s="4" t="s">
        <v>23</v>
      </c>
      <c r="T21" s="11">
        <f>(V21*3)+(W21*1)+(X21*0)</f>
        <v>6</v>
      </c>
      <c r="U21" s="11">
        <v>2</v>
      </c>
      <c r="V21" s="11">
        <v>2</v>
      </c>
      <c r="W21" s="11">
        <v>0</v>
      </c>
      <c r="X21" s="11">
        <v>0</v>
      </c>
      <c r="Y21" s="11">
        <v>7</v>
      </c>
      <c r="Z21" s="11">
        <v>5</v>
      </c>
      <c r="AA21" s="17"/>
      <c r="AB21" s="4" t="s">
        <v>23</v>
      </c>
      <c r="AC21" s="11">
        <f>(AE21*3)+(AF21*1)</f>
        <v>0</v>
      </c>
      <c r="AD21" s="11">
        <v>2</v>
      </c>
      <c r="AE21" s="11">
        <v>0</v>
      </c>
      <c r="AF21" s="11">
        <v>0</v>
      </c>
      <c r="AG21" s="11">
        <v>2</v>
      </c>
      <c r="AH21" s="11">
        <v>2</v>
      </c>
      <c r="AI21" s="11">
        <v>11</v>
      </c>
      <c r="AJ21" s="17"/>
      <c r="AK21" s="4" t="s">
        <v>23</v>
      </c>
      <c r="AL21" s="11">
        <f t="shared" si="12"/>
        <v>10</v>
      </c>
      <c r="AM21" s="11">
        <f t="shared" si="12"/>
        <v>8</v>
      </c>
      <c r="AN21" s="11">
        <f t="shared" si="12"/>
        <v>3</v>
      </c>
      <c r="AO21" s="11">
        <f t="shared" si="12"/>
        <v>1</v>
      </c>
      <c r="AP21" s="11">
        <f t="shared" si="12"/>
        <v>4</v>
      </c>
      <c r="AQ21" s="11">
        <f t="shared" si="12"/>
        <v>17</v>
      </c>
      <c r="AR21" s="11">
        <f t="shared" si="12"/>
        <v>32</v>
      </c>
      <c r="AS21" s="11" t="s">
        <v>251</v>
      </c>
      <c r="AT21" s="32"/>
      <c r="AU21" t="s">
        <v>13</v>
      </c>
    </row>
    <row r="22" spans="1:46" ht="15">
      <c r="A22" s="4" t="s">
        <v>22</v>
      </c>
      <c r="B22" s="11">
        <f>(D22*3)+(E22*1)+(F22*0)</f>
        <v>1</v>
      </c>
      <c r="C22" s="11">
        <v>2</v>
      </c>
      <c r="D22" s="11">
        <v>0</v>
      </c>
      <c r="E22" s="11">
        <v>1</v>
      </c>
      <c r="F22" s="11">
        <v>1</v>
      </c>
      <c r="G22" s="11">
        <v>4</v>
      </c>
      <c r="H22" s="11">
        <v>7</v>
      </c>
      <c r="J22" s="4" t="s">
        <v>22</v>
      </c>
      <c r="K22" s="11">
        <f>(M22*3)+(N22*1)+(O22*0)</f>
        <v>0</v>
      </c>
      <c r="L22" s="11">
        <v>2</v>
      </c>
      <c r="M22" s="11">
        <v>0</v>
      </c>
      <c r="N22" s="11">
        <v>0</v>
      </c>
      <c r="O22" s="11">
        <v>2</v>
      </c>
      <c r="P22" s="11">
        <v>3</v>
      </c>
      <c r="Q22" s="11">
        <v>14</v>
      </c>
      <c r="S22" s="4" t="s">
        <v>22</v>
      </c>
      <c r="T22" s="11">
        <f>(V22*3)+(W22*1)+(X22*0)</f>
        <v>3</v>
      </c>
      <c r="U22" s="11">
        <v>2</v>
      </c>
      <c r="V22" s="11">
        <v>1</v>
      </c>
      <c r="W22" s="11">
        <v>0</v>
      </c>
      <c r="X22" s="11">
        <v>1</v>
      </c>
      <c r="Y22" s="11">
        <v>14</v>
      </c>
      <c r="Z22" s="11">
        <v>5</v>
      </c>
      <c r="AA22" s="17"/>
      <c r="AB22" s="4" t="s">
        <v>22</v>
      </c>
      <c r="AC22" s="11">
        <f>(AE22*3)+(AF22*1)</f>
        <v>6</v>
      </c>
      <c r="AD22" s="11">
        <v>2</v>
      </c>
      <c r="AE22" s="11">
        <v>2</v>
      </c>
      <c r="AF22" s="11">
        <v>0</v>
      </c>
      <c r="AG22" s="11">
        <v>0</v>
      </c>
      <c r="AH22" s="11">
        <v>19</v>
      </c>
      <c r="AI22" s="11">
        <v>3</v>
      </c>
      <c r="AJ22" s="17"/>
      <c r="AK22" s="4" t="s">
        <v>22</v>
      </c>
      <c r="AL22" s="11">
        <f t="shared" si="12"/>
        <v>10</v>
      </c>
      <c r="AM22" s="11">
        <f t="shared" si="12"/>
        <v>8</v>
      </c>
      <c r="AN22" s="11">
        <f t="shared" si="12"/>
        <v>3</v>
      </c>
      <c r="AO22" s="11">
        <f t="shared" si="12"/>
        <v>1</v>
      </c>
      <c r="AP22" s="11">
        <f t="shared" si="12"/>
        <v>4</v>
      </c>
      <c r="AQ22" s="11">
        <f t="shared" si="12"/>
        <v>40</v>
      </c>
      <c r="AR22" s="11">
        <f t="shared" si="12"/>
        <v>29</v>
      </c>
      <c r="AS22" s="11" t="s">
        <v>252</v>
      </c>
      <c r="AT22" s="32"/>
    </row>
    <row r="23" spans="1:46" ht="15">
      <c r="A23" s="4" t="s">
        <v>26</v>
      </c>
      <c r="B23" s="11">
        <f>(D23*3)+(E23*1)+(F23*0)</f>
        <v>0</v>
      </c>
      <c r="C23" s="11">
        <v>2</v>
      </c>
      <c r="D23" s="11">
        <v>0</v>
      </c>
      <c r="E23" s="11">
        <v>0</v>
      </c>
      <c r="F23" s="11">
        <v>2</v>
      </c>
      <c r="G23" s="11">
        <v>0</v>
      </c>
      <c r="H23" s="11">
        <v>11</v>
      </c>
      <c r="J23" s="4" t="s">
        <v>26</v>
      </c>
      <c r="K23" s="11">
        <f>(M23*3)+(N23*1)+(O23*0)</f>
        <v>0</v>
      </c>
      <c r="L23" s="11">
        <v>2</v>
      </c>
      <c r="M23" s="11">
        <v>0</v>
      </c>
      <c r="N23" s="11">
        <v>0</v>
      </c>
      <c r="O23" s="11">
        <v>2</v>
      </c>
      <c r="P23" s="11">
        <v>1</v>
      </c>
      <c r="Q23" s="11">
        <v>13</v>
      </c>
      <c r="S23" s="4" t="s">
        <v>26</v>
      </c>
      <c r="T23" s="11">
        <f>(V23*3)+(W23*1)+(X23*0)</f>
        <v>0</v>
      </c>
      <c r="U23" s="11">
        <v>2</v>
      </c>
      <c r="V23" s="11">
        <v>0</v>
      </c>
      <c r="W23" s="11">
        <v>0</v>
      </c>
      <c r="X23" s="11">
        <v>2</v>
      </c>
      <c r="Y23" s="11">
        <v>1</v>
      </c>
      <c r="Z23" s="11">
        <v>12</v>
      </c>
      <c r="AA23" s="17"/>
      <c r="AB23" s="4" t="s">
        <v>26</v>
      </c>
      <c r="AC23" s="11">
        <f>(AE23*3)+(AF23*1)</f>
        <v>0</v>
      </c>
      <c r="AD23" s="11">
        <v>2</v>
      </c>
      <c r="AE23" s="11">
        <v>0</v>
      </c>
      <c r="AF23" s="11">
        <v>0</v>
      </c>
      <c r="AG23" s="11">
        <v>2</v>
      </c>
      <c r="AH23" s="11">
        <v>1</v>
      </c>
      <c r="AI23" s="11">
        <v>19</v>
      </c>
      <c r="AJ23" s="17"/>
      <c r="AK23" s="4" t="s">
        <v>26</v>
      </c>
      <c r="AL23" s="11">
        <f t="shared" si="12"/>
        <v>0</v>
      </c>
      <c r="AM23" s="11">
        <f t="shared" si="12"/>
        <v>8</v>
      </c>
      <c r="AN23" s="11">
        <f t="shared" si="12"/>
        <v>0</v>
      </c>
      <c r="AO23" s="11">
        <f t="shared" si="12"/>
        <v>0</v>
      </c>
      <c r="AP23" s="11">
        <f t="shared" si="12"/>
        <v>8</v>
      </c>
      <c r="AQ23" s="11">
        <f t="shared" si="12"/>
        <v>3</v>
      </c>
      <c r="AR23" s="11">
        <f t="shared" si="12"/>
        <v>55</v>
      </c>
      <c r="AS23" s="11" t="s">
        <v>253</v>
      </c>
      <c r="AT23" s="32"/>
    </row>
    <row r="24" spans="1:46" ht="15">
      <c r="A24" s="12"/>
      <c r="B24" s="11"/>
      <c r="C24" s="11"/>
      <c r="D24" s="11"/>
      <c r="E24" s="11"/>
      <c r="F24" s="11"/>
      <c r="G24" s="11"/>
      <c r="H24" s="11"/>
      <c r="J24" s="12"/>
      <c r="K24" s="11"/>
      <c r="L24" s="11"/>
      <c r="M24" s="11"/>
      <c r="N24" s="11"/>
      <c r="O24" s="11"/>
      <c r="P24" s="11"/>
      <c r="Q24" s="11"/>
      <c r="S24" s="12"/>
      <c r="T24" s="11"/>
      <c r="U24" s="11"/>
      <c r="V24" s="11"/>
      <c r="W24" s="11"/>
      <c r="X24" s="11"/>
      <c r="Y24" s="11"/>
      <c r="Z24" s="11"/>
      <c r="AA24" s="17"/>
      <c r="AB24" s="12"/>
      <c r="AC24" s="11"/>
      <c r="AD24" s="11"/>
      <c r="AE24" s="11"/>
      <c r="AF24" s="11"/>
      <c r="AG24" s="11"/>
      <c r="AH24" s="11"/>
      <c r="AI24" s="11"/>
      <c r="AJ24" s="17"/>
      <c r="AK24" s="12"/>
      <c r="AL24" s="11"/>
      <c r="AM24" s="11"/>
      <c r="AN24" s="11"/>
      <c r="AO24" s="11"/>
      <c r="AP24" s="11"/>
      <c r="AQ24" s="11"/>
      <c r="AR24" s="11"/>
      <c r="AS24" s="17"/>
      <c r="AT24" s="32"/>
    </row>
    <row r="25" spans="1:46" ht="15">
      <c r="A25" s="1" t="s">
        <v>27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J25" s="1" t="s">
        <v>27</v>
      </c>
      <c r="K25" s="2" t="s">
        <v>2</v>
      </c>
      <c r="L25" s="2" t="s">
        <v>3</v>
      </c>
      <c r="M25" s="2" t="s">
        <v>4</v>
      </c>
      <c r="N25" s="2" t="s">
        <v>5</v>
      </c>
      <c r="O25" s="2" t="s">
        <v>6</v>
      </c>
      <c r="P25" s="2" t="s">
        <v>7</v>
      </c>
      <c r="Q25" s="2" t="s">
        <v>8</v>
      </c>
      <c r="S25" s="1" t="s">
        <v>27</v>
      </c>
      <c r="T25" s="2" t="s">
        <v>2</v>
      </c>
      <c r="U25" s="2" t="s">
        <v>3</v>
      </c>
      <c r="V25" s="2" t="s">
        <v>4</v>
      </c>
      <c r="W25" s="2" t="s">
        <v>5</v>
      </c>
      <c r="X25" s="2" t="s">
        <v>6</v>
      </c>
      <c r="Y25" s="2" t="s">
        <v>7</v>
      </c>
      <c r="Z25" s="2" t="s">
        <v>8</v>
      </c>
      <c r="AA25" s="10"/>
      <c r="AB25" s="1" t="s">
        <v>27</v>
      </c>
      <c r="AC25" s="2" t="s">
        <v>2</v>
      </c>
      <c r="AD25" s="2" t="s">
        <v>3</v>
      </c>
      <c r="AE25" s="2" t="s">
        <v>4</v>
      </c>
      <c r="AF25" s="2" t="s">
        <v>5</v>
      </c>
      <c r="AG25" s="2" t="s">
        <v>6</v>
      </c>
      <c r="AH25" s="2" t="s">
        <v>7</v>
      </c>
      <c r="AI25" s="2" t="s">
        <v>8</v>
      </c>
      <c r="AJ25" s="10"/>
      <c r="AK25" s="1" t="s">
        <v>27</v>
      </c>
      <c r="AL25" s="2" t="s">
        <v>2</v>
      </c>
      <c r="AM25" s="2" t="s">
        <v>3</v>
      </c>
      <c r="AN25" s="2" t="s">
        <v>4</v>
      </c>
      <c r="AO25" s="2" t="s">
        <v>5</v>
      </c>
      <c r="AP25" s="2" t="s">
        <v>6</v>
      </c>
      <c r="AQ25" s="2" t="s">
        <v>7</v>
      </c>
      <c r="AR25" s="2" t="s">
        <v>8</v>
      </c>
      <c r="AS25" s="2" t="s">
        <v>255</v>
      </c>
      <c r="AT25" s="32"/>
    </row>
    <row r="26" spans="1:46" ht="15">
      <c r="A26" s="7" t="s">
        <v>28</v>
      </c>
      <c r="B26" s="11">
        <f aca="true" t="shared" si="13" ref="B26:B31">(D26*3)+(E26*1)+(F26*0)</f>
        <v>9</v>
      </c>
      <c r="C26" s="11">
        <v>3</v>
      </c>
      <c r="D26" s="11">
        <v>3</v>
      </c>
      <c r="E26" s="11">
        <v>0</v>
      </c>
      <c r="F26" s="11">
        <v>0</v>
      </c>
      <c r="G26" s="11">
        <v>29</v>
      </c>
      <c r="H26" s="11">
        <v>8</v>
      </c>
      <c r="J26" s="7" t="s">
        <v>28</v>
      </c>
      <c r="K26" s="11">
        <f aca="true" t="shared" si="14" ref="K26:K31">(M26*3)+(N26*1)+(O26*0)</f>
        <v>6</v>
      </c>
      <c r="L26" s="11">
        <v>2</v>
      </c>
      <c r="M26" s="11">
        <v>2</v>
      </c>
      <c r="N26" s="11">
        <v>0</v>
      </c>
      <c r="O26" s="11">
        <v>0</v>
      </c>
      <c r="P26" s="11">
        <v>11</v>
      </c>
      <c r="Q26" s="11">
        <v>3</v>
      </c>
      <c r="S26" s="7" t="s">
        <v>28</v>
      </c>
      <c r="T26" s="11">
        <f aca="true" t="shared" si="15" ref="T26:T31">(V26*3)+(W26*1)+(X26*0)</f>
        <v>6</v>
      </c>
      <c r="U26" s="11">
        <v>2</v>
      </c>
      <c r="V26" s="11">
        <v>2</v>
      </c>
      <c r="W26" s="11">
        <v>0</v>
      </c>
      <c r="X26" s="11">
        <v>0</v>
      </c>
      <c r="Y26" s="11">
        <f>5+10</f>
        <v>15</v>
      </c>
      <c r="Z26" s="11">
        <v>1</v>
      </c>
      <c r="AA26" s="17"/>
      <c r="AB26" s="7" t="s">
        <v>28</v>
      </c>
      <c r="AC26" s="11">
        <f aca="true" t="shared" si="16" ref="AC26:AC31">(AE26*3)+(AF26*1)</f>
        <v>9</v>
      </c>
      <c r="AD26" s="11">
        <v>3</v>
      </c>
      <c r="AE26" s="11">
        <v>3</v>
      </c>
      <c r="AF26" s="11">
        <v>0</v>
      </c>
      <c r="AG26" s="11">
        <v>0</v>
      </c>
      <c r="AH26" s="11">
        <v>21</v>
      </c>
      <c r="AI26" s="11">
        <v>4</v>
      </c>
      <c r="AJ26" s="17"/>
      <c r="AK26" s="79" t="s">
        <v>28</v>
      </c>
      <c r="AL26" s="80">
        <f aca="true" t="shared" si="17" ref="AL26:AL31">AC26+T26+K26+B26</f>
        <v>30</v>
      </c>
      <c r="AM26" s="80">
        <f aca="true" t="shared" si="18" ref="AM26:AM31">AD26+U26+L26+C26</f>
        <v>10</v>
      </c>
      <c r="AN26" s="80">
        <f aca="true" t="shared" si="19" ref="AN26:AN31">AE26+V26+M26+D26</f>
        <v>10</v>
      </c>
      <c r="AO26" s="80">
        <f aca="true" t="shared" si="20" ref="AO26:AO31">AF26+W26+N26+E26</f>
        <v>0</v>
      </c>
      <c r="AP26" s="80">
        <f aca="true" t="shared" si="21" ref="AP26:AP31">AG26+X26+O26+F26</f>
        <v>0</v>
      </c>
      <c r="AQ26" s="80">
        <f aca="true" t="shared" si="22" ref="AQ26:AQ31">AH26+Y26+P26+G26</f>
        <v>76</v>
      </c>
      <c r="AR26" s="80">
        <f aca="true" t="shared" si="23" ref="AR26:AR31">AI26+Z26+Q26+H26</f>
        <v>16</v>
      </c>
      <c r="AS26" s="11" t="s">
        <v>249</v>
      </c>
      <c r="AT26" s="32"/>
    </row>
    <row r="27" spans="1:46" ht="15">
      <c r="A27" s="7" t="s">
        <v>32</v>
      </c>
      <c r="B27" s="11">
        <f t="shared" si="13"/>
        <v>9</v>
      </c>
      <c r="C27" s="11">
        <v>3</v>
      </c>
      <c r="D27" s="11">
        <v>3</v>
      </c>
      <c r="E27" s="11">
        <v>0</v>
      </c>
      <c r="F27" s="11">
        <v>0</v>
      </c>
      <c r="G27" s="11">
        <v>12</v>
      </c>
      <c r="H27" s="11">
        <v>4</v>
      </c>
      <c r="J27" s="7" t="s">
        <v>32</v>
      </c>
      <c r="K27" s="11">
        <f t="shared" si="14"/>
        <v>6</v>
      </c>
      <c r="L27" s="11">
        <v>3</v>
      </c>
      <c r="M27" s="11">
        <v>2</v>
      </c>
      <c r="N27" s="11">
        <v>0</v>
      </c>
      <c r="O27" s="11">
        <v>1</v>
      </c>
      <c r="P27" s="11">
        <v>20</v>
      </c>
      <c r="Q27" s="11">
        <v>8</v>
      </c>
      <c r="S27" s="7" t="s">
        <v>32</v>
      </c>
      <c r="T27" s="11">
        <f t="shared" si="15"/>
        <v>3</v>
      </c>
      <c r="U27" s="11">
        <v>1</v>
      </c>
      <c r="V27" s="11">
        <v>1</v>
      </c>
      <c r="W27" s="11">
        <v>0</v>
      </c>
      <c r="X27" s="11">
        <v>0</v>
      </c>
      <c r="Y27" s="11">
        <v>7</v>
      </c>
      <c r="Z27" s="11">
        <v>0</v>
      </c>
      <c r="AA27" s="17"/>
      <c r="AB27" s="7" t="s">
        <v>32</v>
      </c>
      <c r="AC27" s="11">
        <f t="shared" si="16"/>
        <v>3</v>
      </c>
      <c r="AD27" s="11">
        <v>3</v>
      </c>
      <c r="AE27" s="11">
        <v>1</v>
      </c>
      <c r="AF27" s="11">
        <v>0</v>
      </c>
      <c r="AG27" s="11">
        <v>2</v>
      </c>
      <c r="AH27" s="11">
        <v>8</v>
      </c>
      <c r="AI27" s="11">
        <v>11</v>
      </c>
      <c r="AJ27" s="17"/>
      <c r="AK27" s="79" t="s">
        <v>32</v>
      </c>
      <c r="AL27" s="80">
        <f t="shared" si="17"/>
        <v>21</v>
      </c>
      <c r="AM27" s="80">
        <f t="shared" si="18"/>
        <v>10</v>
      </c>
      <c r="AN27" s="80">
        <f t="shared" si="19"/>
        <v>7</v>
      </c>
      <c r="AO27" s="80">
        <f t="shared" si="20"/>
        <v>0</v>
      </c>
      <c r="AP27" s="80">
        <f t="shared" si="21"/>
        <v>3</v>
      </c>
      <c r="AQ27" s="80">
        <f t="shared" si="22"/>
        <v>47</v>
      </c>
      <c r="AR27" s="80">
        <f t="shared" si="23"/>
        <v>23</v>
      </c>
      <c r="AS27" s="11" t="s">
        <v>250</v>
      </c>
      <c r="AT27" s="32"/>
    </row>
    <row r="28" spans="1:46" ht="15">
      <c r="A28" s="7" t="s">
        <v>29</v>
      </c>
      <c r="B28" s="11">
        <f t="shared" si="13"/>
        <v>3</v>
      </c>
      <c r="C28" s="11">
        <v>3</v>
      </c>
      <c r="D28" s="11">
        <v>1</v>
      </c>
      <c r="E28" s="11">
        <v>0</v>
      </c>
      <c r="F28" s="11">
        <v>2</v>
      </c>
      <c r="G28" s="11">
        <v>13</v>
      </c>
      <c r="H28" s="11">
        <v>8</v>
      </c>
      <c r="J28" s="7" t="s">
        <v>29</v>
      </c>
      <c r="K28" s="11">
        <f t="shared" si="14"/>
        <v>1</v>
      </c>
      <c r="L28" s="11">
        <v>2</v>
      </c>
      <c r="M28" s="11">
        <v>0</v>
      </c>
      <c r="N28" s="11">
        <v>1</v>
      </c>
      <c r="O28" s="11">
        <v>1</v>
      </c>
      <c r="P28" s="11">
        <v>3</v>
      </c>
      <c r="Q28" s="11">
        <v>7</v>
      </c>
      <c r="S28" s="7" t="s">
        <v>29</v>
      </c>
      <c r="T28" s="11">
        <f t="shared" si="15"/>
        <v>3</v>
      </c>
      <c r="U28" s="11">
        <v>2</v>
      </c>
      <c r="V28" s="11">
        <v>1</v>
      </c>
      <c r="W28" s="11">
        <v>0</v>
      </c>
      <c r="X28" s="11">
        <v>1</v>
      </c>
      <c r="Y28" s="11">
        <v>5</v>
      </c>
      <c r="Z28" s="11">
        <v>6</v>
      </c>
      <c r="AA28" s="17"/>
      <c r="AB28" s="7" t="s">
        <v>29</v>
      </c>
      <c r="AC28" s="11">
        <f t="shared" si="16"/>
        <v>9</v>
      </c>
      <c r="AD28" s="11">
        <v>3</v>
      </c>
      <c r="AE28" s="11">
        <v>3</v>
      </c>
      <c r="AF28" s="11">
        <v>0</v>
      </c>
      <c r="AG28" s="11">
        <v>0</v>
      </c>
      <c r="AH28" s="11">
        <v>17</v>
      </c>
      <c r="AI28" s="11">
        <v>4</v>
      </c>
      <c r="AJ28" s="17"/>
      <c r="AK28" s="7" t="s">
        <v>29</v>
      </c>
      <c r="AL28" s="11">
        <f t="shared" si="17"/>
        <v>16</v>
      </c>
      <c r="AM28" s="11">
        <f t="shared" si="18"/>
        <v>10</v>
      </c>
      <c r="AN28" s="11">
        <f t="shared" si="19"/>
        <v>5</v>
      </c>
      <c r="AO28" s="11">
        <f t="shared" si="20"/>
        <v>1</v>
      </c>
      <c r="AP28" s="11">
        <f t="shared" si="21"/>
        <v>4</v>
      </c>
      <c r="AQ28" s="11">
        <f t="shared" si="22"/>
        <v>38</v>
      </c>
      <c r="AR28" s="11">
        <f t="shared" si="23"/>
        <v>25</v>
      </c>
      <c r="AS28" s="11" t="s">
        <v>251</v>
      </c>
      <c r="AT28" s="32"/>
    </row>
    <row r="29" spans="1:46" ht="15">
      <c r="A29" s="7" t="s">
        <v>31</v>
      </c>
      <c r="B29" s="11">
        <f t="shared" si="13"/>
        <v>3</v>
      </c>
      <c r="C29" s="11">
        <v>3</v>
      </c>
      <c r="D29" s="11">
        <v>1</v>
      </c>
      <c r="E29" s="11">
        <v>0</v>
      </c>
      <c r="F29" s="11">
        <v>2</v>
      </c>
      <c r="G29" s="11">
        <v>7</v>
      </c>
      <c r="H29" s="11">
        <v>11</v>
      </c>
      <c r="J29" s="7" t="s">
        <v>31</v>
      </c>
      <c r="K29" s="11">
        <f t="shared" si="14"/>
        <v>4</v>
      </c>
      <c r="L29" s="11">
        <v>2</v>
      </c>
      <c r="M29" s="11">
        <v>1</v>
      </c>
      <c r="N29" s="11">
        <v>1</v>
      </c>
      <c r="O29" s="11">
        <v>0</v>
      </c>
      <c r="P29" s="11">
        <v>7</v>
      </c>
      <c r="Q29" s="11">
        <v>2</v>
      </c>
      <c r="S29" s="7" t="s">
        <v>31</v>
      </c>
      <c r="T29" s="11">
        <f t="shared" si="15"/>
        <v>0</v>
      </c>
      <c r="U29" s="11">
        <v>2</v>
      </c>
      <c r="V29" s="11">
        <v>0</v>
      </c>
      <c r="W29" s="11">
        <v>0</v>
      </c>
      <c r="X29" s="11">
        <v>2</v>
      </c>
      <c r="Y29" s="11">
        <v>1</v>
      </c>
      <c r="Z29" s="11">
        <v>8</v>
      </c>
      <c r="AA29" s="17"/>
      <c r="AB29" s="7" t="s">
        <v>31</v>
      </c>
      <c r="AC29" s="11">
        <f t="shared" si="16"/>
        <v>3</v>
      </c>
      <c r="AD29" s="11">
        <v>3</v>
      </c>
      <c r="AE29" s="11">
        <v>1</v>
      </c>
      <c r="AF29" s="11">
        <v>0</v>
      </c>
      <c r="AG29" s="11">
        <v>2</v>
      </c>
      <c r="AH29" s="11">
        <v>11</v>
      </c>
      <c r="AI29" s="11">
        <v>13</v>
      </c>
      <c r="AJ29" s="17"/>
      <c r="AK29" s="7" t="s">
        <v>31</v>
      </c>
      <c r="AL29" s="11">
        <f t="shared" si="17"/>
        <v>10</v>
      </c>
      <c r="AM29" s="11">
        <f t="shared" si="18"/>
        <v>10</v>
      </c>
      <c r="AN29" s="11">
        <f t="shared" si="19"/>
        <v>3</v>
      </c>
      <c r="AO29" s="11">
        <f t="shared" si="20"/>
        <v>1</v>
      </c>
      <c r="AP29" s="11">
        <f t="shared" si="21"/>
        <v>6</v>
      </c>
      <c r="AQ29" s="11">
        <f t="shared" si="22"/>
        <v>26</v>
      </c>
      <c r="AR29" s="11">
        <f t="shared" si="23"/>
        <v>34</v>
      </c>
      <c r="AS29" s="11" t="s">
        <v>253</v>
      </c>
      <c r="AT29" s="32"/>
    </row>
    <row r="30" spans="1:46" ht="15">
      <c r="A30" s="7" t="s">
        <v>33</v>
      </c>
      <c r="B30" s="11">
        <f t="shared" si="13"/>
        <v>3</v>
      </c>
      <c r="C30" s="11">
        <v>3</v>
      </c>
      <c r="D30" s="11">
        <v>1</v>
      </c>
      <c r="E30" s="11">
        <v>0</v>
      </c>
      <c r="F30" s="11">
        <v>2</v>
      </c>
      <c r="G30" s="11">
        <v>6</v>
      </c>
      <c r="H30" s="11">
        <v>10</v>
      </c>
      <c r="J30" s="7" t="s">
        <v>33</v>
      </c>
      <c r="K30" s="11">
        <f t="shared" si="14"/>
        <v>3</v>
      </c>
      <c r="L30" s="11">
        <v>3</v>
      </c>
      <c r="M30" s="11">
        <v>1</v>
      </c>
      <c r="N30" s="11">
        <v>0</v>
      </c>
      <c r="O30" s="11">
        <v>2</v>
      </c>
      <c r="P30" s="11">
        <v>10</v>
      </c>
      <c r="Q30" s="11">
        <v>14</v>
      </c>
      <c r="S30" s="7" t="s">
        <v>33</v>
      </c>
      <c r="T30" s="11">
        <f t="shared" si="15"/>
        <v>6</v>
      </c>
      <c r="U30" s="11">
        <v>2</v>
      </c>
      <c r="V30" s="11">
        <v>2</v>
      </c>
      <c r="W30" s="11">
        <v>0</v>
      </c>
      <c r="X30" s="11">
        <v>0</v>
      </c>
      <c r="Y30" s="11">
        <f>6+4</f>
        <v>10</v>
      </c>
      <c r="Z30" s="11">
        <f>0</f>
        <v>0</v>
      </c>
      <c r="AA30" s="17"/>
      <c r="AB30" s="7" t="s">
        <v>33</v>
      </c>
      <c r="AC30" s="11">
        <f t="shared" si="16"/>
        <v>0</v>
      </c>
      <c r="AD30" s="11">
        <v>2</v>
      </c>
      <c r="AE30" s="11">
        <v>0</v>
      </c>
      <c r="AF30" s="11">
        <v>0</v>
      </c>
      <c r="AG30" s="11">
        <v>2</v>
      </c>
      <c r="AH30" s="11">
        <v>2</v>
      </c>
      <c r="AI30" s="11">
        <v>7</v>
      </c>
      <c r="AJ30" s="17"/>
      <c r="AK30" s="7" t="s">
        <v>33</v>
      </c>
      <c r="AL30" s="11">
        <f t="shared" si="17"/>
        <v>12</v>
      </c>
      <c r="AM30" s="11">
        <f t="shared" si="18"/>
        <v>10</v>
      </c>
      <c r="AN30" s="11">
        <f t="shared" si="19"/>
        <v>4</v>
      </c>
      <c r="AO30" s="11">
        <f t="shared" si="20"/>
        <v>0</v>
      </c>
      <c r="AP30" s="11">
        <f t="shared" si="21"/>
        <v>6</v>
      </c>
      <c r="AQ30" s="11">
        <f t="shared" si="22"/>
        <v>28</v>
      </c>
      <c r="AR30" s="11">
        <f t="shared" si="23"/>
        <v>31</v>
      </c>
      <c r="AS30" s="11" t="s">
        <v>252</v>
      </c>
      <c r="AT30" s="32"/>
    </row>
    <row r="31" spans="1:46" ht="15">
      <c r="A31" s="7" t="s">
        <v>30</v>
      </c>
      <c r="B31" s="11">
        <f t="shared" si="13"/>
        <v>0</v>
      </c>
      <c r="C31" s="11">
        <v>3</v>
      </c>
      <c r="D31" s="11">
        <v>0</v>
      </c>
      <c r="E31" s="11">
        <v>0</v>
      </c>
      <c r="F31" s="11">
        <v>3</v>
      </c>
      <c r="G31" s="11">
        <v>5</v>
      </c>
      <c r="H31" s="11">
        <v>31</v>
      </c>
      <c r="J31" s="7" t="s">
        <v>30</v>
      </c>
      <c r="K31" s="11">
        <f t="shared" si="14"/>
        <v>0</v>
      </c>
      <c r="L31" s="11">
        <v>2</v>
      </c>
      <c r="M31" s="11">
        <v>0</v>
      </c>
      <c r="N31" s="11">
        <v>0</v>
      </c>
      <c r="O31" s="11">
        <v>2</v>
      </c>
      <c r="P31" s="11">
        <v>3</v>
      </c>
      <c r="Q31" s="11">
        <v>20</v>
      </c>
      <c r="S31" s="7" t="s">
        <v>30</v>
      </c>
      <c r="T31" s="11">
        <f t="shared" si="15"/>
        <v>0</v>
      </c>
      <c r="U31" s="11">
        <v>3</v>
      </c>
      <c r="V31" s="11">
        <v>0</v>
      </c>
      <c r="W31" s="11">
        <v>0</v>
      </c>
      <c r="X31" s="11">
        <v>3</v>
      </c>
      <c r="Y31" s="11">
        <v>0</v>
      </c>
      <c r="Z31" s="11">
        <v>23</v>
      </c>
      <c r="AA31" s="17"/>
      <c r="AB31" s="7" t="s">
        <v>30</v>
      </c>
      <c r="AC31" s="11">
        <f t="shared" si="16"/>
        <v>0</v>
      </c>
      <c r="AD31" s="11">
        <v>2</v>
      </c>
      <c r="AE31" s="11">
        <v>0</v>
      </c>
      <c r="AF31" s="11">
        <v>0</v>
      </c>
      <c r="AG31" s="11">
        <v>2</v>
      </c>
      <c r="AH31" s="11">
        <v>0</v>
      </c>
      <c r="AI31" s="11">
        <v>20</v>
      </c>
      <c r="AJ31" s="17"/>
      <c r="AK31" s="7" t="s">
        <v>30</v>
      </c>
      <c r="AL31" s="11">
        <f t="shared" si="17"/>
        <v>0</v>
      </c>
      <c r="AM31" s="11">
        <f t="shared" si="18"/>
        <v>10</v>
      </c>
      <c r="AN31" s="11">
        <f t="shared" si="19"/>
        <v>0</v>
      </c>
      <c r="AO31" s="11">
        <f t="shared" si="20"/>
        <v>0</v>
      </c>
      <c r="AP31" s="11">
        <f t="shared" si="21"/>
        <v>10</v>
      </c>
      <c r="AQ31" s="11">
        <f t="shared" si="22"/>
        <v>8</v>
      </c>
      <c r="AR31" s="11">
        <f t="shared" si="23"/>
        <v>94</v>
      </c>
      <c r="AS31" s="11" t="s">
        <v>254</v>
      </c>
      <c r="AT31" s="32"/>
    </row>
    <row r="32" spans="1:46" ht="15">
      <c r="A32" s="13"/>
      <c r="B32" s="14"/>
      <c r="C32" s="14"/>
      <c r="D32" s="14"/>
      <c r="E32" s="14"/>
      <c r="F32" s="14"/>
      <c r="G32" s="14"/>
      <c r="H32" s="14"/>
      <c r="J32" s="13"/>
      <c r="K32" s="14"/>
      <c r="L32" s="14"/>
      <c r="M32" s="14"/>
      <c r="N32" s="14"/>
      <c r="O32" s="14"/>
      <c r="P32" s="14"/>
      <c r="Q32" s="14"/>
      <c r="S32" s="13"/>
      <c r="T32" s="14"/>
      <c r="U32" s="14"/>
      <c r="V32" s="14"/>
      <c r="W32" s="14"/>
      <c r="X32" s="14"/>
      <c r="Y32" s="14"/>
      <c r="Z32" s="14"/>
      <c r="AA32" s="14"/>
      <c r="AB32" s="13"/>
      <c r="AC32" s="14"/>
      <c r="AD32" s="14"/>
      <c r="AE32" s="14"/>
      <c r="AF32" s="14"/>
      <c r="AG32" s="14"/>
      <c r="AH32" s="14"/>
      <c r="AI32" s="14"/>
      <c r="AJ32" s="14"/>
      <c r="AK32" s="13"/>
      <c r="AL32" s="14"/>
      <c r="AM32" s="14"/>
      <c r="AN32" s="14"/>
      <c r="AO32" s="14"/>
      <c r="AP32" s="14"/>
      <c r="AQ32" s="14"/>
      <c r="AR32" s="14"/>
      <c r="AS32" s="14"/>
      <c r="AT32" s="30"/>
    </row>
    <row r="33" spans="1:46" ht="15">
      <c r="A33" s="1" t="s">
        <v>34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J33" s="1" t="s">
        <v>34</v>
      </c>
      <c r="K33" s="2" t="s">
        <v>2</v>
      </c>
      <c r="L33" s="2" t="s">
        <v>3</v>
      </c>
      <c r="M33" s="2" t="s">
        <v>4</v>
      </c>
      <c r="N33" s="2" t="s">
        <v>5</v>
      </c>
      <c r="O33" s="2" t="s">
        <v>6</v>
      </c>
      <c r="P33" s="2" t="s">
        <v>7</v>
      </c>
      <c r="Q33" s="2" t="s">
        <v>8</v>
      </c>
      <c r="S33" s="1" t="s">
        <v>34</v>
      </c>
      <c r="T33" s="2" t="s">
        <v>2</v>
      </c>
      <c r="U33" s="2" t="s">
        <v>3</v>
      </c>
      <c r="V33" s="2" t="s">
        <v>4</v>
      </c>
      <c r="W33" s="2" t="s">
        <v>5</v>
      </c>
      <c r="X33" s="2" t="s">
        <v>6</v>
      </c>
      <c r="Y33" s="2" t="s">
        <v>7</v>
      </c>
      <c r="Z33" s="2" t="s">
        <v>8</v>
      </c>
      <c r="AA33" s="10"/>
      <c r="AB33" s="9" t="s">
        <v>218</v>
      </c>
      <c r="AC33" s="10"/>
      <c r="AD33" s="10"/>
      <c r="AE33" s="10"/>
      <c r="AF33" s="10"/>
      <c r="AG33" s="10"/>
      <c r="AH33" s="10"/>
      <c r="AI33" s="10"/>
      <c r="AJ33" s="10"/>
      <c r="AK33" s="1" t="s">
        <v>34</v>
      </c>
      <c r="AL33" s="2" t="s">
        <v>2</v>
      </c>
      <c r="AM33" s="2" t="s">
        <v>3</v>
      </c>
      <c r="AN33" s="2" t="s">
        <v>4</v>
      </c>
      <c r="AO33" s="2" t="s">
        <v>5</v>
      </c>
      <c r="AP33" s="2" t="s">
        <v>6</v>
      </c>
      <c r="AQ33" s="2" t="s">
        <v>7</v>
      </c>
      <c r="AR33" s="2" t="s">
        <v>8</v>
      </c>
      <c r="AS33" s="2" t="s">
        <v>255</v>
      </c>
      <c r="AT33" s="29"/>
    </row>
    <row r="34" spans="1:46" ht="15">
      <c r="A34" s="7" t="s">
        <v>38</v>
      </c>
      <c r="B34" s="11">
        <f>(D34*3)+(E34*1)+(F34*0)</f>
        <v>6</v>
      </c>
      <c r="C34" s="11">
        <v>2</v>
      </c>
      <c r="D34" s="11">
        <v>2</v>
      </c>
      <c r="E34" s="11">
        <v>0</v>
      </c>
      <c r="F34" s="11">
        <v>0</v>
      </c>
      <c r="G34" s="11">
        <v>9</v>
      </c>
      <c r="H34" s="11">
        <v>1</v>
      </c>
      <c r="J34" s="7" t="s">
        <v>38</v>
      </c>
      <c r="K34" s="11">
        <f>(M34*3)+(N34*1)+(O34*0)</f>
        <v>1</v>
      </c>
      <c r="L34" s="11">
        <v>2</v>
      </c>
      <c r="M34" s="11">
        <v>0</v>
      </c>
      <c r="N34" s="11">
        <v>1</v>
      </c>
      <c r="O34" s="11">
        <v>1</v>
      </c>
      <c r="P34" s="11">
        <v>1</v>
      </c>
      <c r="Q34" s="11">
        <v>2</v>
      </c>
      <c r="S34" s="7" t="s">
        <v>38</v>
      </c>
      <c r="T34" s="11">
        <f>(V34*3)+(W34*1)+(X34*0)</f>
        <v>6</v>
      </c>
      <c r="U34" s="11">
        <v>2</v>
      </c>
      <c r="V34" s="11">
        <v>2</v>
      </c>
      <c r="W34" s="11">
        <v>0</v>
      </c>
      <c r="X34" s="11">
        <v>0</v>
      </c>
      <c r="Y34" s="11">
        <v>16</v>
      </c>
      <c r="Z34" s="11">
        <v>0</v>
      </c>
      <c r="AA34" s="17"/>
      <c r="AB34" s="9" t="s">
        <v>38</v>
      </c>
      <c r="AC34" s="17"/>
      <c r="AD34" s="17"/>
      <c r="AE34" s="17"/>
      <c r="AF34" s="17"/>
      <c r="AG34" s="17"/>
      <c r="AH34" s="17"/>
      <c r="AI34" s="17"/>
      <c r="AJ34" s="17"/>
      <c r="AK34" s="79" t="s">
        <v>38</v>
      </c>
      <c r="AL34" s="80">
        <f>T34+K34+B34</f>
        <v>13</v>
      </c>
      <c r="AM34" s="80">
        <f aca="true" t="shared" si="24" ref="AM34:AR37">U34+L34+C34</f>
        <v>6</v>
      </c>
      <c r="AN34" s="80">
        <f t="shared" si="24"/>
        <v>4</v>
      </c>
      <c r="AO34" s="80">
        <f t="shared" si="24"/>
        <v>1</v>
      </c>
      <c r="AP34" s="80">
        <f t="shared" si="24"/>
        <v>1</v>
      </c>
      <c r="AQ34" s="80">
        <f t="shared" si="24"/>
        <v>26</v>
      </c>
      <c r="AR34" s="80">
        <f t="shared" si="24"/>
        <v>3</v>
      </c>
      <c r="AS34" s="11" t="s">
        <v>249</v>
      </c>
      <c r="AT34" s="29"/>
    </row>
    <row r="35" spans="1:46" ht="15">
      <c r="A35" s="7" t="s">
        <v>36</v>
      </c>
      <c r="B35" s="11">
        <f>(D35*3)+(E35*1)+(F35*0)</f>
        <v>3</v>
      </c>
      <c r="C35" s="11">
        <v>2</v>
      </c>
      <c r="D35" s="11">
        <v>1</v>
      </c>
      <c r="E35" s="11">
        <v>0</v>
      </c>
      <c r="F35" s="11">
        <v>1</v>
      </c>
      <c r="G35" s="11">
        <v>3</v>
      </c>
      <c r="H35" s="11">
        <v>3</v>
      </c>
      <c r="J35" s="7" t="s">
        <v>36</v>
      </c>
      <c r="K35" s="11">
        <f>(M35*3)+(N35*1)+(O35*0)</f>
        <v>4</v>
      </c>
      <c r="L35" s="11">
        <v>2</v>
      </c>
      <c r="M35" s="11">
        <v>1</v>
      </c>
      <c r="N35" s="11">
        <v>1</v>
      </c>
      <c r="O35" s="11">
        <v>0</v>
      </c>
      <c r="P35" s="11">
        <v>4</v>
      </c>
      <c r="Q35" s="11">
        <v>1</v>
      </c>
      <c r="S35" s="7" t="s">
        <v>36</v>
      </c>
      <c r="T35" s="11">
        <f>(V35*3)+(W35*1)+(X35*0)</f>
        <v>6</v>
      </c>
      <c r="U35" s="11">
        <v>2</v>
      </c>
      <c r="V35" s="11">
        <v>2</v>
      </c>
      <c r="W35" s="11">
        <v>0</v>
      </c>
      <c r="X35" s="11">
        <v>0</v>
      </c>
      <c r="Y35" s="11">
        <v>12</v>
      </c>
      <c r="Z35" s="11">
        <v>2</v>
      </c>
      <c r="AA35" s="17"/>
      <c r="AB35" s="33"/>
      <c r="AC35" s="67" t="s">
        <v>217</v>
      </c>
      <c r="AD35" s="67"/>
      <c r="AE35" s="68"/>
      <c r="AF35" s="68"/>
      <c r="AG35" s="68"/>
      <c r="AH35" s="17"/>
      <c r="AI35" s="17"/>
      <c r="AJ35" s="17"/>
      <c r="AK35" s="79" t="s">
        <v>36</v>
      </c>
      <c r="AL35" s="80">
        <f>T35+K35+B35</f>
        <v>13</v>
      </c>
      <c r="AM35" s="80">
        <f t="shared" si="24"/>
        <v>6</v>
      </c>
      <c r="AN35" s="80">
        <f t="shared" si="24"/>
        <v>4</v>
      </c>
      <c r="AO35" s="80">
        <f t="shared" si="24"/>
        <v>1</v>
      </c>
      <c r="AP35" s="80">
        <f t="shared" si="24"/>
        <v>1</v>
      </c>
      <c r="AQ35" s="80">
        <f t="shared" si="24"/>
        <v>19</v>
      </c>
      <c r="AR35" s="80">
        <f t="shared" si="24"/>
        <v>6</v>
      </c>
      <c r="AS35" s="11" t="s">
        <v>250</v>
      </c>
      <c r="AT35" s="29"/>
    </row>
    <row r="36" spans="1:46" ht="15">
      <c r="A36" s="7" t="s">
        <v>37</v>
      </c>
      <c r="B36" s="11">
        <f>(D36*3)+(E36*1)+(F36*0)</f>
        <v>3</v>
      </c>
      <c r="C36" s="11">
        <v>2</v>
      </c>
      <c r="D36" s="11">
        <v>1</v>
      </c>
      <c r="E36" s="11">
        <v>0</v>
      </c>
      <c r="F36" s="11">
        <v>1</v>
      </c>
      <c r="G36" s="11">
        <v>1</v>
      </c>
      <c r="H36" s="11">
        <v>2</v>
      </c>
      <c r="J36" s="7" t="s">
        <v>37</v>
      </c>
      <c r="K36" s="11">
        <f>(M36*3)+(N36*1)+(O36*0)</f>
        <v>6</v>
      </c>
      <c r="L36" s="11">
        <v>2</v>
      </c>
      <c r="M36" s="11">
        <v>2</v>
      </c>
      <c r="N36" s="11">
        <v>0</v>
      </c>
      <c r="O36" s="11">
        <v>0</v>
      </c>
      <c r="P36" s="11">
        <v>4</v>
      </c>
      <c r="Q36" s="11">
        <v>2</v>
      </c>
      <c r="S36" s="7" t="s">
        <v>37</v>
      </c>
      <c r="T36" s="11">
        <f>(V36*3)+(W36*1)+(X36*0)</f>
        <v>0</v>
      </c>
      <c r="U36" s="11">
        <v>2</v>
      </c>
      <c r="V36" s="11">
        <v>0</v>
      </c>
      <c r="W36" s="11">
        <v>0</v>
      </c>
      <c r="X36" s="11">
        <v>1</v>
      </c>
      <c r="Y36" s="11">
        <v>0</v>
      </c>
      <c r="Z36" s="11">
        <v>6</v>
      </c>
      <c r="AA36" s="17"/>
      <c r="AB36" s="9" t="s">
        <v>219</v>
      </c>
      <c r="AC36" s="17"/>
      <c r="AD36" s="17"/>
      <c r="AE36" s="17"/>
      <c r="AF36" s="17"/>
      <c r="AG36" s="17"/>
      <c r="AH36" s="17"/>
      <c r="AI36" s="17"/>
      <c r="AJ36" s="17"/>
      <c r="AK36" s="7" t="s">
        <v>37</v>
      </c>
      <c r="AL36" s="11">
        <f>T36+K36+B36</f>
        <v>9</v>
      </c>
      <c r="AM36" s="11">
        <f t="shared" si="24"/>
        <v>6</v>
      </c>
      <c r="AN36" s="11">
        <f t="shared" si="24"/>
        <v>3</v>
      </c>
      <c r="AO36" s="11">
        <f t="shared" si="24"/>
        <v>0</v>
      </c>
      <c r="AP36" s="11">
        <f t="shared" si="24"/>
        <v>2</v>
      </c>
      <c r="AQ36" s="11">
        <f t="shared" si="24"/>
        <v>5</v>
      </c>
      <c r="AR36" s="11">
        <f t="shared" si="24"/>
        <v>10</v>
      </c>
      <c r="AS36" s="11" t="s">
        <v>251</v>
      </c>
      <c r="AT36" s="29"/>
    </row>
    <row r="37" spans="1:45" ht="15">
      <c r="A37" s="7" t="s">
        <v>35</v>
      </c>
      <c r="B37" s="11">
        <f>(D37*3)+(E37*1)+(F37*0)</f>
        <v>0</v>
      </c>
      <c r="C37" s="11">
        <v>2</v>
      </c>
      <c r="D37" s="11">
        <v>0</v>
      </c>
      <c r="E37" s="11">
        <v>0</v>
      </c>
      <c r="F37" s="11">
        <v>2</v>
      </c>
      <c r="G37" s="11">
        <v>0</v>
      </c>
      <c r="H37" s="11">
        <v>7</v>
      </c>
      <c r="J37" s="7" t="s">
        <v>35</v>
      </c>
      <c r="K37" s="11">
        <f>(M37*3)+(N37*1)+(O37*0)</f>
        <v>0</v>
      </c>
      <c r="L37" s="11">
        <v>2</v>
      </c>
      <c r="M37" s="11">
        <v>0</v>
      </c>
      <c r="N37" s="11">
        <v>0</v>
      </c>
      <c r="O37" s="11">
        <v>2</v>
      </c>
      <c r="P37" s="11">
        <v>2</v>
      </c>
      <c r="Q37" s="11">
        <v>6</v>
      </c>
      <c r="S37" s="7" t="s">
        <v>35</v>
      </c>
      <c r="T37" s="11">
        <f>(V37*3)+(W37*1)+(X37*0)</f>
        <v>0</v>
      </c>
      <c r="U37" s="11">
        <v>2</v>
      </c>
      <c r="V37" s="11">
        <v>0</v>
      </c>
      <c r="W37" s="11">
        <v>0</v>
      </c>
      <c r="X37" s="11">
        <v>1</v>
      </c>
      <c r="Y37" s="11">
        <v>0</v>
      </c>
      <c r="Z37" s="11">
        <v>20</v>
      </c>
      <c r="AA37" s="17"/>
      <c r="AB37" s="9" t="s">
        <v>36</v>
      </c>
      <c r="AC37" s="17"/>
      <c r="AD37" s="17"/>
      <c r="AE37" s="17"/>
      <c r="AF37" s="17"/>
      <c r="AG37" s="17"/>
      <c r="AH37" s="17"/>
      <c r="AI37" s="17"/>
      <c r="AJ37" s="17"/>
      <c r="AK37" s="7" t="s">
        <v>35</v>
      </c>
      <c r="AL37" s="11">
        <f>T37+K37+B37</f>
        <v>0</v>
      </c>
      <c r="AM37" s="11">
        <f t="shared" si="24"/>
        <v>6</v>
      </c>
      <c r="AN37" s="11">
        <f t="shared" si="24"/>
        <v>0</v>
      </c>
      <c r="AO37" s="11">
        <f t="shared" si="24"/>
        <v>0</v>
      </c>
      <c r="AP37" s="11">
        <v>6</v>
      </c>
      <c r="AQ37" s="11">
        <f t="shared" si="24"/>
        <v>2</v>
      </c>
      <c r="AR37" s="11">
        <f t="shared" si="24"/>
        <v>33</v>
      </c>
      <c r="AS37" s="11" t="s">
        <v>252</v>
      </c>
    </row>
    <row r="38" spans="37:42" ht="15">
      <c r="AK38" s="71" t="s">
        <v>226</v>
      </c>
      <c r="AL38" s="67">
        <v>2</v>
      </c>
      <c r="AM38" s="69" t="s">
        <v>147</v>
      </c>
      <c r="AN38" s="70">
        <v>0</v>
      </c>
      <c r="AO38" s="67" t="s">
        <v>36</v>
      </c>
      <c r="AP38" s="67"/>
    </row>
    <row r="39" spans="1:45" ht="15">
      <c r="A39" s="8" t="s">
        <v>39</v>
      </c>
      <c r="B39" s="15"/>
      <c r="C39" s="15"/>
      <c r="D39" s="15"/>
      <c r="E39" s="15"/>
      <c r="F39" s="15"/>
      <c r="J39" s="8" t="s">
        <v>39</v>
      </c>
      <c r="K39" s="15"/>
      <c r="L39" s="15"/>
      <c r="M39" s="15"/>
      <c r="N39" s="15"/>
      <c r="O39" s="15"/>
      <c r="Q39"/>
      <c r="R39" s="23"/>
      <c r="S39" s="8" t="s">
        <v>39</v>
      </c>
      <c r="T39" s="15"/>
      <c r="U39" s="15"/>
      <c r="V39" s="15"/>
      <c r="W39" s="15"/>
      <c r="X39" s="15"/>
      <c r="Z39"/>
      <c r="AA39"/>
      <c r="AB39" s="8" t="s">
        <v>39</v>
      </c>
      <c r="AC39" s="15"/>
      <c r="AD39" s="15"/>
      <c r="AE39" s="15"/>
      <c r="AF39" s="15"/>
      <c r="AG39" s="15"/>
      <c r="AI39"/>
      <c r="AJ39"/>
      <c r="AK39" s="8" t="s">
        <v>39</v>
      </c>
      <c r="AL39" s="15"/>
      <c r="AM39" s="15"/>
      <c r="AN39" s="15"/>
      <c r="AO39" s="15"/>
      <c r="AP39" s="15"/>
      <c r="AR39"/>
      <c r="AS39"/>
    </row>
    <row r="40" spans="1:45" ht="15">
      <c r="A40" s="8" t="s">
        <v>40</v>
      </c>
      <c r="B40" s="15"/>
      <c r="C40" s="15"/>
      <c r="D40" s="15"/>
      <c r="E40" s="15"/>
      <c r="F40" s="15"/>
      <c r="J40" s="8" t="s">
        <v>40</v>
      </c>
      <c r="K40" s="15"/>
      <c r="L40" s="15"/>
      <c r="M40" s="15"/>
      <c r="N40" s="15"/>
      <c r="O40" s="15"/>
      <c r="Q40"/>
      <c r="R40" s="23"/>
      <c r="S40" s="8" t="s">
        <v>40</v>
      </c>
      <c r="T40" s="15"/>
      <c r="U40" s="15"/>
      <c r="V40" s="15"/>
      <c r="W40" s="15"/>
      <c r="X40" s="15"/>
      <c r="Z40"/>
      <c r="AA40"/>
      <c r="AB40" s="8" t="s">
        <v>40</v>
      </c>
      <c r="AC40" s="15"/>
      <c r="AD40" s="15"/>
      <c r="AE40" s="15"/>
      <c r="AF40" s="15"/>
      <c r="AG40" s="15"/>
      <c r="AI40"/>
      <c r="AJ40"/>
      <c r="AK40" s="8" t="s">
        <v>40</v>
      </c>
      <c r="AL40" s="15"/>
      <c r="AM40" s="15"/>
      <c r="AN40" s="15"/>
      <c r="AO40" s="15"/>
      <c r="AP40" s="15"/>
      <c r="AR40"/>
      <c r="AS40"/>
    </row>
    <row r="41" spans="1:45" ht="15">
      <c r="A41" s="8" t="s">
        <v>41</v>
      </c>
      <c r="B41" s="15"/>
      <c r="C41" s="15"/>
      <c r="D41" s="15"/>
      <c r="E41" s="15"/>
      <c r="F41" s="15"/>
      <c r="J41" s="8" t="s">
        <v>41</v>
      </c>
      <c r="K41" s="15"/>
      <c r="L41" s="15"/>
      <c r="M41" s="15"/>
      <c r="N41" s="15"/>
      <c r="O41" s="15"/>
      <c r="Q41"/>
      <c r="R41" s="23"/>
      <c r="S41" s="8" t="s">
        <v>41</v>
      </c>
      <c r="T41" s="15"/>
      <c r="U41" s="15"/>
      <c r="V41" s="15"/>
      <c r="W41" s="15"/>
      <c r="X41" s="15"/>
      <c r="Z41"/>
      <c r="AA41"/>
      <c r="AB41" s="8" t="s">
        <v>41</v>
      </c>
      <c r="AC41" s="15"/>
      <c r="AD41" s="15"/>
      <c r="AE41" s="15"/>
      <c r="AF41" s="15"/>
      <c r="AG41" s="15"/>
      <c r="AI41"/>
      <c r="AJ41"/>
      <c r="AK41" s="8" t="s">
        <v>41</v>
      </c>
      <c r="AL41" s="15"/>
      <c r="AM41" s="15"/>
      <c r="AN41" s="15"/>
      <c r="AO41" s="15"/>
      <c r="AP41" s="15"/>
      <c r="AR41"/>
      <c r="AS41"/>
    </row>
    <row r="42" spans="1:45" ht="15">
      <c r="A42" s="8" t="s">
        <v>42</v>
      </c>
      <c r="B42" s="15"/>
      <c r="C42" s="15"/>
      <c r="D42" s="15"/>
      <c r="E42" s="15"/>
      <c r="F42" s="15"/>
      <c r="J42" s="8" t="s">
        <v>42</v>
      </c>
      <c r="K42" s="15"/>
      <c r="L42" s="15"/>
      <c r="M42" s="15"/>
      <c r="N42" s="15"/>
      <c r="O42" s="15"/>
      <c r="Q42"/>
      <c r="R42" s="23"/>
      <c r="S42" s="8" t="s">
        <v>42</v>
      </c>
      <c r="T42" s="15"/>
      <c r="U42" s="15"/>
      <c r="V42" s="15"/>
      <c r="W42" s="15"/>
      <c r="X42" s="15"/>
      <c r="Z42"/>
      <c r="AA42"/>
      <c r="AB42" s="8" t="s">
        <v>42</v>
      </c>
      <c r="AC42" s="15"/>
      <c r="AD42" s="15"/>
      <c r="AE42" s="15"/>
      <c r="AF42" s="15"/>
      <c r="AG42" s="15"/>
      <c r="AI42"/>
      <c r="AJ42"/>
      <c r="AK42" s="8" t="s">
        <v>42</v>
      </c>
      <c r="AL42" s="15"/>
      <c r="AM42" s="15"/>
      <c r="AN42" s="15"/>
      <c r="AO42" s="15"/>
      <c r="AP42" s="15"/>
      <c r="AR42"/>
      <c r="AS42"/>
    </row>
    <row r="44" spans="1:11" ht="15">
      <c r="A44" s="41" t="s">
        <v>146</v>
      </c>
      <c r="B44" s="23">
        <v>5</v>
      </c>
      <c r="C44" s="23" t="s">
        <v>147</v>
      </c>
      <c r="D44" s="23">
        <v>3</v>
      </c>
      <c r="E44" t="s">
        <v>148</v>
      </c>
      <c r="I44" t="s">
        <v>211</v>
      </c>
      <c r="J44" s="57">
        <f>B44+B46+B49</f>
        <v>29</v>
      </c>
      <c r="K44" s="57">
        <f>D44+D46+D49</f>
        <v>8</v>
      </c>
    </row>
    <row r="45" spans="1:11" ht="15">
      <c r="A45" s="41" t="s">
        <v>32</v>
      </c>
      <c r="B45" s="23">
        <v>5</v>
      </c>
      <c r="C45" s="23" t="s">
        <v>147</v>
      </c>
      <c r="D45" s="23">
        <v>2</v>
      </c>
      <c r="E45" t="s">
        <v>151</v>
      </c>
      <c r="I45" t="s">
        <v>212</v>
      </c>
      <c r="J45" s="57">
        <f>D44+D50+D52</f>
        <v>13</v>
      </c>
      <c r="K45" s="57">
        <f>B44+B50+B52</f>
        <v>8</v>
      </c>
    </row>
    <row r="46" spans="1:11" ht="15">
      <c r="A46" s="41" t="s">
        <v>146</v>
      </c>
      <c r="B46" s="23">
        <v>6</v>
      </c>
      <c r="C46" s="23" t="s">
        <v>147</v>
      </c>
      <c r="D46" s="23">
        <v>1</v>
      </c>
      <c r="E46" t="s">
        <v>31</v>
      </c>
      <c r="I46" t="s">
        <v>213</v>
      </c>
      <c r="J46" s="16">
        <f>B52+D49+B47</f>
        <v>5</v>
      </c>
      <c r="K46" s="16">
        <f>D52+B49+D47</f>
        <v>31</v>
      </c>
    </row>
    <row r="47" spans="1:11" ht="15">
      <c r="A47" s="41" t="s">
        <v>152</v>
      </c>
      <c r="B47" s="23">
        <v>0</v>
      </c>
      <c r="C47" s="23" t="s">
        <v>147</v>
      </c>
      <c r="D47" s="23">
        <v>4</v>
      </c>
      <c r="E47" t="s">
        <v>151</v>
      </c>
      <c r="I47" t="s">
        <v>214</v>
      </c>
      <c r="J47" s="16">
        <f>D45+D47+D51</f>
        <v>6</v>
      </c>
      <c r="K47" s="16">
        <f>B45+B47+B51</f>
        <v>10</v>
      </c>
    </row>
    <row r="48" spans="1:11" ht="15">
      <c r="A48" s="41" t="s">
        <v>32</v>
      </c>
      <c r="B48" s="23">
        <v>5</v>
      </c>
      <c r="C48" s="23" t="s">
        <v>147</v>
      </c>
      <c r="D48" s="23">
        <v>1</v>
      </c>
      <c r="E48" t="s">
        <v>31</v>
      </c>
      <c r="I48" t="s">
        <v>215</v>
      </c>
      <c r="J48" s="16">
        <f>B48+B45+B50</f>
        <v>12</v>
      </c>
      <c r="K48" s="16">
        <f>D45+D48+D50</f>
        <v>4</v>
      </c>
    </row>
    <row r="49" spans="1:11" ht="15">
      <c r="A49" s="41" t="s">
        <v>146</v>
      </c>
      <c r="B49" s="23">
        <v>18</v>
      </c>
      <c r="C49" s="23" t="s">
        <v>147</v>
      </c>
      <c r="D49" s="23">
        <v>4</v>
      </c>
      <c r="E49" t="s">
        <v>152</v>
      </c>
      <c r="I49" t="s">
        <v>216</v>
      </c>
      <c r="J49" s="16">
        <f>B51+D48+D46</f>
        <v>7</v>
      </c>
      <c r="K49" s="16">
        <f>B46+B48+D51</f>
        <v>11</v>
      </c>
    </row>
    <row r="50" spans="1:11" ht="15">
      <c r="A50" s="41" t="s">
        <v>32</v>
      </c>
      <c r="B50" s="23">
        <v>2</v>
      </c>
      <c r="C50" s="23" t="s">
        <v>147</v>
      </c>
      <c r="D50" s="23">
        <v>1</v>
      </c>
      <c r="E50" t="s">
        <v>29</v>
      </c>
      <c r="J50" s="16">
        <f>SUM(J44:J49)</f>
        <v>72</v>
      </c>
      <c r="K50" s="16">
        <f>SUM(K44:K49)</f>
        <v>72</v>
      </c>
    </row>
    <row r="51" spans="1:5" ht="15">
      <c r="A51" s="41" t="s">
        <v>31</v>
      </c>
      <c r="B51" s="23">
        <v>5</v>
      </c>
      <c r="C51" s="23" t="s">
        <v>147</v>
      </c>
      <c r="D51" s="23">
        <v>0</v>
      </c>
      <c r="E51" t="s">
        <v>151</v>
      </c>
    </row>
    <row r="52" spans="1:5" ht="15">
      <c r="A52" s="41" t="s">
        <v>152</v>
      </c>
      <c r="B52" s="23">
        <v>1</v>
      </c>
      <c r="C52" s="23" t="s">
        <v>147</v>
      </c>
      <c r="D52" s="23">
        <v>9</v>
      </c>
      <c r="E52" t="s">
        <v>148</v>
      </c>
    </row>
  </sheetData>
  <sheetProtection password="9695" sheet="1"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8.140625" style="0" customWidth="1"/>
    <col min="2" max="2" width="17.00390625" style="0" customWidth="1"/>
    <col min="3" max="4" width="10.28125" style="0" customWidth="1"/>
    <col min="5" max="8" width="10.28125" style="23" customWidth="1"/>
    <col min="9" max="9" width="9.140625" style="0" customWidth="1"/>
    <col min="10" max="10" width="25.28125" style="0" bestFit="1" customWidth="1"/>
    <col min="11" max="11" width="12.57421875" style="0" bestFit="1" customWidth="1"/>
    <col min="12" max="14" width="9.140625" style="0" customWidth="1"/>
    <col min="15" max="16" width="9.140625" style="23" customWidth="1"/>
  </cols>
  <sheetData>
    <row r="1" ht="15">
      <c r="A1" s="84" t="s">
        <v>244</v>
      </c>
    </row>
    <row r="3" spans="1:17" ht="15">
      <c r="A3" s="18" t="s">
        <v>43</v>
      </c>
      <c r="B3" s="19" t="s">
        <v>44</v>
      </c>
      <c r="C3" s="19" t="s">
        <v>45</v>
      </c>
      <c r="D3" s="19" t="s">
        <v>162</v>
      </c>
      <c r="E3" s="19" t="s">
        <v>163</v>
      </c>
      <c r="F3" s="19"/>
      <c r="G3" s="34" t="s">
        <v>165</v>
      </c>
      <c r="H3" s="34" t="s">
        <v>166</v>
      </c>
      <c r="J3" s="18" t="s">
        <v>89</v>
      </c>
      <c r="K3" s="19" t="s">
        <v>44</v>
      </c>
      <c r="L3" s="19" t="s">
        <v>45</v>
      </c>
      <c r="M3" s="19" t="s">
        <v>162</v>
      </c>
      <c r="N3" s="19" t="s">
        <v>163</v>
      </c>
      <c r="O3" s="19" t="s">
        <v>164</v>
      </c>
      <c r="P3" s="34" t="s">
        <v>165</v>
      </c>
      <c r="Q3" s="34" t="s">
        <v>166</v>
      </c>
    </row>
    <row r="4" spans="1:17" ht="15">
      <c r="A4" s="82" t="s">
        <v>46</v>
      </c>
      <c r="B4" s="82" t="s">
        <v>10</v>
      </c>
      <c r="C4" s="83">
        <f>5+2</f>
        <v>7</v>
      </c>
      <c r="D4" s="83">
        <v>2</v>
      </c>
      <c r="E4" s="83">
        <v>0</v>
      </c>
      <c r="F4" s="83"/>
      <c r="G4" s="83">
        <v>1</v>
      </c>
      <c r="H4" s="83">
        <f>SUM(C4:G4)</f>
        <v>10</v>
      </c>
      <c r="J4" s="82" t="s">
        <v>93</v>
      </c>
      <c r="K4" s="82" t="s">
        <v>28</v>
      </c>
      <c r="L4" s="83">
        <f>2+1+2</f>
        <v>5</v>
      </c>
      <c r="M4" s="83">
        <v>6</v>
      </c>
      <c r="N4" s="83">
        <v>5</v>
      </c>
      <c r="O4" s="83">
        <v>5</v>
      </c>
      <c r="P4" s="83">
        <v>3</v>
      </c>
      <c r="Q4" s="83">
        <f>SUM(L4:P4)</f>
        <v>24</v>
      </c>
    </row>
    <row r="5" spans="1:17" ht="15">
      <c r="A5" s="82" t="s">
        <v>48</v>
      </c>
      <c r="B5" s="82" t="s">
        <v>12</v>
      </c>
      <c r="C5" s="83">
        <f>2+1</f>
        <v>3</v>
      </c>
      <c r="D5" s="83">
        <v>3</v>
      </c>
      <c r="E5" s="83">
        <v>2</v>
      </c>
      <c r="F5" s="83"/>
      <c r="G5" s="83">
        <v>2</v>
      </c>
      <c r="H5" s="83">
        <f>SUM(C5:G5)</f>
        <v>10</v>
      </c>
      <c r="J5" s="20" t="s">
        <v>94</v>
      </c>
      <c r="K5" s="21" t="s">
        <v>28</v>
      </c>
      <c r="L5" s="22">
        <f>1+4</f>
        <v>5</v>
      </c>
      <c r="M5" s="22">
        <v>2</v>
      </c>
      <c r="N5" s="47">
        <v>4</v>
      </c>
      <c r="O5" s="22">
        <v>4</v>
      </c>
      <c r="P5" s="22">
        <v>1</v>
      </c>
      <c r="Q5" s="22">
        <f>SUM(L5:P5)</f>
        <v>16</v>
      </c>
    </row>
    <row r="6" spans="1:17" ht="15">
      <c r="A6" s="21" t="s">
        <v>47</v>
      </c>
      <c r="B6" s="21" t="s">
        <v>10</v>
      </c>
      <c r="C6" s="22">
        <f>3+3</f>
        <v>6</v>
      </c>
      <c r="D6" s="22">
        <v>1</v>
      </c>
      <c r="E6" s="22">
        <v>2</v>
      </c>
      <c r="F6" s="22"/>
      <c r="G6" s="22"/>
      <c r="H6" s="22">
        <f>SUM(C6:G6)</f>
        <v>9</v>
      </c>
      <c r="J6" s="21" t="s">
        <v>90</v>
      </c>
      <c r="K6" s="21" t="s">
        <v>28</v>
      </c>
      <c r="L6" s="22">
        <f>1+1+4</f>
        <v>6</v>
      </c>
      <c r="M6" s="22"/>
      <c r="N6" s="47">
        <v>2</v>
      </c>
      <c r="O6" s="22">
        <v>6</v>
      </c>
      <c r="P6" s="22">
        <v>2</v>
      </c>
      <c r="Q6" s="22">
        <f>SUM(L6:P6)</f>
        <v>16</v>
      </c>
    </row>
    <row r="7" spans="1:17" ht="15">
      <c r="A7" s="21" t="s">
        <v>49</v>
      </c>
      <c r="B7" s="21" t="s">
        <v>12</v>
      </c>
      <c r="C7" s="22">
        <f>1+2</f>
        <v>3</v>
      </c>
      <c r="D7" s="22">
        <v>4</v>
      </c>
      <c r="E7" s="22"/>
      <c r="F7" s="22"/>
      <c r="G7" s="22"/>
      <c r="H7" s="22">
        <f>SUM(C7:G7)</f>
        <v>7</v>
      </c>
      <c r="J7" s="21" t="s">
        <v>92</v>
      </c>
      <c r="K7" s="21" t="s">
        <v>33</v>
      </c>
      <c r="L7" s="22">
        <f>2+3</f>
        <v>5</v>
      </c>
      <c r="M7" s="22">
        <v>4</v>
      </c>
      <c r="N7" s="22">
        <v>3</v>
      </c>
      <c r="O7" s="22"/>
      <c r="P7" s="22"/>
      <c r="Q7" s="22">
        <f>SUM(L7:P7)</f>
        <v>12</v>
      </c>
    </row>
    <row r="8" spans="1:17" ht="15">
      <c r="A8" s="21" t="s">
        <v>195</v>
      </c>
      <c r="B8" s="21" t="s">
        <v>9</v>
      </c>
      <c r="C8" s="22"/>
      <c r="D8" s="22">
        <v>3</v>
      </c>
      <c r="E8" s="22">
        <v>3</v>
      </c>
      <c r="F8" s="22"/>
      <c r="G8" s="22"/>
      <c r="H8" s="22">
        <f>SUM(C8:G8)</f>
        <v>6</v>
      </c>
      <c r="J8" s="21" t="s">
        <v>174</v>
      </c>
      <c r="K8" s="21" t="s">
        <v>33</v>
      </c>
      <c r="L8" s="22"/>
      <c r="M8" s="22">
        <v>5</v>
      </c>
      <c r="N8" s="22">
        <v>5</v>
      </c>
      <c r="O8" s="22">
        <v>1</v>
      </c>
      <c r="P8" s="22"/>
      <c r="Q8" s="22">
        <f>SUM(L8:P8)</f>
        <v>11</v>
      </c>
    </row>
    <row r="9" spans="1:17" ht="15">
      <c r="A9" s="21" t="s">
        <v>52</v>
      </c>
      <c r="B9" s="21" t="s">
        <v>10</v>
      </c>
      <c r="C9" s="22">
        <f>1</f>
        <v>1</v>
      </c>
      <c r="D9" s="22">
        <v>1</v>
      </c>
      <c r="E9" s="22"/>
      <c r="F9" s="22"/>
      <c r="G9" s="22">
        <v>1</v>
      </c>
      <c r="H9" s="22">
        <f>SUM(C9:G9)</f>
        <v>3</v>
      </c>
      <c r="J9" s="21" t="s">
        <v>104</v>
      </c>
      <c r="K9" s="21" t="s">
        <v>29</v>
      </c>
      <c r="L9" s="22">
        <f>1+1</f>
        <v>2</v>
      </c>
      <c r="M9" s="22">
        <v>2</v>
      </c>
      <c r="N9" s="22">
        <v>2</v>
      </c>
      <c r="O9" s="22">
        <v>5</v>
      </c>
      <c r="P9" s="22"/>
      <c r="Q9" s="22">
        <f>SUM(L9:P9)</f>
        <v>11</v>
      </c>
    </row>
    <row r="10" spans="1:17" ht="15">
      <c r="A10" s="21" t="s">
        <v>50</v>
      </c>
      <c r="B10" s="21" t="s">
        <v>10</v>
      </c>
      <c r="C10" s="22">
        <f>1+1</f>
        <v>2</v>
      </c>
      <c r="D10" s="22"/>
      <c r="E10" s="22"/>
      <c r="F10" s="22"/>
      <c r="G10" s="22"/>
      <c r="H10" s="22">
        <f>SUM(C10:G10)</f>
        <v>2</v>
      </c>
      <c r="J10" s="21" t="s">
        <v>107</v>
      </c>
      <c r="K10" s="21" t="s">
        <v>32</v>
      </c>
      <c r="L10" s="22">
        <f>1</f>
        <v>1</v>
      </c>
      <c r="M10" s="22">
        <v>6</v>
      </c>
      <c r="N10" s="22">
        <v>2</v>
      </c>
      <c r="O10" s="22">
        <v>1</v>
      </c>
      <c r="P10" s="22"/>
      <c r="Q10" s="22">
        <f>SUM(L10:P10)</f>
        <v>10</v>
      </c>
    </row>
    <row r="11" spans="1:17" ht="15">
      <c r="A11" s="21" t="s">
        <v>51</v>
      </c>
      <c r="B11" s="21" t="s">
        <v>11</v>
      </c>
      <c r="C11" s="22">
        <v>1</v>
      </c>
      <c r="D11" s="22"/>
      <c r="E11" s="22"/>
      <c r="F11" s="22"/>
      <c r="G11" s="22"/>
      <c r="H11" s="22">
        <f>SUM(C11:G11)</f>
        <v>1</v>
      </c>
      <c r="J11" s="21" t="s">
        <v>103</v>
      </c>
      <c r="K11" s="21" t="s">
        <v>32</v>
      </c>
      <c r="L11" s="22">
        <f>1+1</f>
        <v>2</v>
      </c>
      <c r="M11" s="22">
        <v>7</v>
      </c>
      <c r="N11" s="22">
        <v>1</v>
      </c>
      <c r="O11" s="22"/>
      <c r="P11" s="22"/>
      <c r="Q11" s="22">
        <f>SUM(L11:P11)</f>
        <v>10</v>
      </c>
    </row>
    <row r="12" spans="1:17" ht="15">
      <c r="A12" s="21" t="s">
        <v>196</v>
      </c>
      <c r="B12" s="21" t="s">
        <v>11</v>
      </c>
      <c r="C12" s="22"/>
      <c r="D12" s="22">
        <v>1</v>
      </c>
      <c r="E12" s="22"/>
      <c r="F12" s="22"/>
      <c r="G12" s="22"/>
      <c r="H12" s="22">
        <f>SUM(C12:G12)</f>
        <v>1</v>
      </c>
      <c r="J12" s="21" t="s">
        <v>91</v>
      </c>
      <c r="K12" s="21" t="s">
        <v>28</v>
      </c>
      <c r="L12" s="22">
        <f>1+2+2</f>
        <v>5</v>
      </c>
      <c r="M12" s="22">
        <v>1</v>
      </c>
      <c r="N12" s="47"/>
      <c r="O12" s="22">
        <v>2</v>
      </c>
      <c r="P12" s="22">
        <v>2</v>
      </c>
      <c r="Q12" s="22">
        <f>SUM(L12:P12)</f>
        <v>10</v>
      </c>
    </row>
    <row r="13" spans="1:17" ht="15">
      <c r="A13" s="21" t="s">
        <v>197</v>
      </c>
      <c r="B13" s="21" t="s">
        <v>11</v>
      </c>
      <c r="C13" s="22"/>
      <c r="D13" s="22">
        <v>1</v>
      </c>
      <c r="E13" s="22"/>
      <c r="F13" s="22"/>
      <c r="G13" s="22"/>
      <c r="H13" s="22">
        <f>SUM(C13:G13)</f>
        <v>1</v>
      </c>
      <c r="J13" s="20" t="s">
        <v>99</v>
      </c>
      <c r="K13" s="21" t="s">
        <v>32</v>
      </c>
      <c r="L13" s="22">
        <f>1+2</f>
        <v>3</v>
      </c>
      <c r="M13" s="22">
        <v>5</v>
      </c>
      <c r="N13" s="22">
        <v>1</v>
      </c>
      <c r="O13" s="22"/>
      <c r="P13" s="22"/>
      <c r="Q13" s="22">
        <f>SUM(L13:P13)</f>
        <v>9</v>
      </c>
    </row>
    <row r="14" spans="1:17" ht="15">
      <c r="A14" s="35"/>
      <c r="B14" s="35"/>
      <c r="C14" s="26"/>
      <c r="D14" s="26"/>
      <c r="E14" s="26"/>
      <c r="F14" s="26"/>
      <c r="G14" s="26"/>
      <c r="H14" s="26"/>
      <c r="J14" s="21" t="s">
        <v>95</v>
      </c>
      <c r="K14" s="21" t="s">
        <v>32</v>
      </c>
      <c r="L14" s="22">
        <f>2+3</f>
        <v>5</v>
      </c>
      <c r="M14" s="22"/>
      <c r="N14" s="22"/>
      <c r="O14" s="22">
        <v>4</v>
      </c>
      <c r="P14" s="22"/>
      <c r="Q14" s="22">
        <f>SUM(L14:P14)</f>
        <v>9</v>
      </c>
    </row>
    <row r="15" spans="1:17" ht="15">
      <c r="A15" s="18" t="s">
        <v>53</v>
      </c>
      <c r="B15" s="19" t="s">
        <v>44</v>
      </c>
      <c r="C15" s="19" t="s">
        <v>45</v>
      </c>
      <c r="D15" s="19" t="s">
        <v>162</v>
      </c>
      <c r="E15" s="19" t="s">
        <v>163</v>
      </c>
      <c r="F15" s="19" t="s">
        <v>164</v>
      </c>
      <c r="G15" s="34" t="s">
        <v>165</v>
      </c>
      <c r="H15" s="34" t="s">
        <v>166</v>
      </c>
      <c r="J15" s="21" t="s">
        <v>97</v>
      </c>
      <c r="K15" s="21" t="s">
        <v>31</v>
      </c>
      <c r="L15" s="22">
        <f>3</f>
        <v>3</v>
      </c>
      <c r="M15" s="22">
        <v>4</v>
      </c>
      <c r="N15" s="22">
        <v>1</v>
      </c>
      <c r="O15" s="22"/>
      <c r="P15" s="22"/>
      <c r="Q15" s="22">
        <f>SUM(L15:P15)</f>
        <v>8</v>
      </c>
    </row>
    <row r="16" spans="1:17" ht="15">
      <c r="A16" s="82" t="s">
        <v>54</v>
      </c>
      <c r="B16" s="82" t="s">
        <v>19</v>
      </c>
      <c r="C16" s="83">
        <f>5+2</f>
        <v>7</v>
      </c>
      <c r="D16" s="83">
        <v>1</v>
      </c>
      <c r="E16" s="83">
        <v>6</v>
      </c>
      <c r="F16" s="83">
        <v>3</v>
      </c>
      <c r="G16" s="83"/>
      <c r="H16" s="83">
        <f aca="true" t="shared" si="0" ref="H16:H57">SUM(C16:G16)</f>
        <v>17</v>
      </c>
      <c r="J16" s="21" t="s">
        <v>98</v>
      </c>
      <c r="K16" s="21" t="s">
        <v>28</v>
      </c>
      <c r="L16" s="22">
        <f>3</f>
        <v>3</v>
      </c>
      <c r="M16" s="22">
        <v>1</v>
      </c>
      <c r="N16" s="47">
        <v>1</v>
      </c>
      <c r="O16" s="22">
        <v>1</v>
      </c>
      <c r="P16" s="22">
        <v>1</v>
      </c>
      <c r="Q16" s="22">
        <f>SUM(L16:P16)</f>
        <v>7</v>
      </c>
    </row>
    <row r="17" spans="1:17" ht="15">
      <c r="A17" s="21" t="s">
        <v>55</v>
      </c>
      <c r="B17" s="21" t="s">
        <v>17</v>
      </c>
      <c r="C17" s="22">
        <f>3+4</f>
        <v>7</v>
      </c>
      <c r="D17" s="22">
        <v>6</v>
      </c>
      <c r="E17" s="22"/>
      <c r="F17" s="22">
        <v>3</v>
      </c>
      <c r="G17" s="22"/>
      <c r="H17" s="22">
        <f t="shared" si="0"/>
        <v>16</v>
      </c>
      <c r="J17" s="21" t="s">
        <v>100</v>
      </c>
      <c r="K17" s="21" t="s">
        <v>28</v>
      </c>
      <c r="L17" s="22">
        <f>1+1</f>
        <v>2</v>
      </c>
      <c r="M17" s="22"/>
      <c r="N17" s="47">
        <v>2</v>
      </c>
      <c r="O17" s="22">
        <v>1</v>
      </c>
      <c r="P17" s="22"/>
      <c r="Q17" s="22">
        <f>SUM(L17:P17)</f>
        <v>5</v>
      </c>
    </row>
    <row r="18" spans="1:17" ht="15">
      <c r="A18" s="21" t="s">
        <v>61</v>
      </c>
      <c r="B18" s="21" t="s">
        <v>20</v>
      </c>
      <c r="C18" s="22">
        <f>1+1</f>
        <v>2</v>
      </c>
      <c r="D18" s="22">
        <v>5</v>
      </c>
      <c r="E18" s="22">
        <v>5</v>
      </c>
      <c r="F18" s="22">
        <v>3</v>
      </c>
      <c r="G18" s="22"/>
      <c r="H18" s="22">
        <f t="shared" si="0"/>
        <v>15</v>
      </c>
      <c r="J18" s="21" t="s">
        <v>105</v>
      </c>
      <c r="K18" s="21" t="s">
        <v>28</v>
      </c>
      <c r="L18" s="22">
        <f>1+1</f>
        <v>2</v>
      </c>
      <c r="M18" s="22"/>
      <c r="N18" s="22"/>
      <c r="O18" s="22">
        <v>2</v>
      </c>
      <c r="P18" s="22"/>
      <c r="Q18" s="22">
        <f>SUM(L18:P18)</f>
        <v>4</v>
      </c>
    </row>
    <row r="19" spans="1:17" ht="15">
      <c r="A19" s="21" t="s">
        <v>201</v>
      </c>
      <c r="B19" s="21" t="s">
        <v>18</v>
      </c>
      <c r="C19" s="22">
        <f>2+2+2</f>
        <v>6</v>
      </c>
      <c r="D19" s="22">
        <v>2</v>
      </c>
      <c r="E19" s="22">
        <v>1</v>
      </c>
      <c r="F19" s="22"/>
      <c r="G19" s="22"/>
      <c r="H19" s="22">
        <f t="shared" si="0"/>
        <v>9</v>
      </c>
      <c r="J19" s="21" t="s">
        <v>205</v>
      </c>
      <c r="K19" s="21" t="s">
        <v>32</v>
      </c>
      <c r="L19" s="22"/>
      <c r="M19" s="22">
        <v>1</v>
      </c>
      <c r="N19" s="22">
        <v>2</v>
      </c>
      <c r="O19" s="22">
        <v>1</v>
      </c>
      <c r="P19" s="22"/>
      <c r="Q19" s="22">
        <f>SUM(L19:P19)</f>
        <v>4</v>
      </c>
    </row>
    <row r="20" spans="1:17" ht="15">
      <c r="A20" s="21" t="s">
        <v>57</v>
      </c>
      <c r="B20" s="21" t="s">
        <v>16</v>
      </c>
      <c r="C20" s="22">
        <f>2+1</f>
        <v>3</v>
      </c>
      <c r="D20" s="22">
        <v>3</v>
      </c>
      <c r="E20" s="22">
        <v>1</v>
      </c>
      <c r="F20" s="22"/>
      <c r="G20" s="22"/>
      <c r="H20" s="22">
        <f t="shared" si="0"/>
        <v>7</v>
      </c>
      <c r="J20" s="21" t="s">
        <v>116</v>
      </c>
      <c r="K20" s="21" t="s">
        <v>29</v>
      </c>
      <c r="L20" s="22">
        <f>1</f>
        <v>1</v>
      </c>
      <c r="M20" s="22"/>
      <c r="N20" s="22">
        <v>1</v>
      </c>
      <c r="O20" s="22">
        <v>2</v>
      </c>
      <c r="P20" s="22"/>
      <c r="Q20" s="22">
        <f>SUM(L20:P20)</f>
        <v>4</v>
      </c>
    </row>
    <row r="21" spans="1:17" ht="15">
      <c r="A21" s="21" t="s">
        <v>74</v>
      </c>
      <c r="B21" s="21" t="s">
        <v>19</v>
      </c>
      <c r="C21" s="22">
        <f>1</f>
        <v>1</v>
      </c>
      <c r="D21" s="22">
        <v>4</v>
      </c>
      <c r="E21" s="22">
        <v>2</v>
      </c>
      <c r="F21" s="22"/>
      <c r="G21" s="22"/>
      <c r="H21" s="22">
        <f t="shared" si="0"/>
        <v>7</v>
      </c>
      <c r="J21" s="20" t="s">
        <v>96</v>
      </c>
      <c r="K21" s="21" t="s">
        <v>29</v>
      </c>
      <c r="L21" s="22">
        <f>1+3</f>
        <v>4</v>
      </c>
      <c r="M21" s="22"/>
      <c r="N21" s="22"/>
      <c r="O21" s="22"/>
      <c r="P21" s="22"/>
      <c r="Q21" s="22">
        <f>SUM(L21:P21)</f>
        <v>4</v>
      </c>
    </row>
    <row r="22" spans="1:17" ht="15">
      <c r="A22" s="21" t="s">
        <v>56</v>
      </c>
      <c r="B22" s="21" t="s">
        <v>18</v>
      </c>
      <c r="C22" s="22">
        <f>3</f>
        <v>3</v>
      </c>
      <c r="D22" s="22"/>
      <c r="E22" s="22">
        <v>2</v>
      </c>
      <c r="F22" s="22">
        <v>1</v>
      </c>
      <c r="G22" s="22"/>
      <c r="H22" s="22">
        <f t="shared" si="0"/>
        <v>6</v>
      </c>
      <c r="J22" s="21" t="s">
        <v>117</v>
      </c>
      <c r="K22" s="21" t="s">
        <v>29</v>
      </c>
      <c r="L22" s="22">
        <f>1</f>
        <v>1</v>
      </c>
      <c r="M22" s="22">
        <v>1</v>
      </c>
      <c r="N22" s="22">
        <v>1</v>
      </c>
      <c r="O22" s="22">
        <v>1</v>
      </c>
      <c r="P22" s="22"/>
      <c r="Q22" s="22">
        <f>SUM(L22:P22)</f>
        <v>4</v>
      </c>
    </row>
    <row r="23" spans="1:17" ht="15">
      <c r="A23" s="20" t="s">
        <v>59</v>
      </c>
      <c r="B23" s="21" t="s">
        <v>17</v>
      </c>
      <c r="C23" s="22">
        <f>1+1</f>
        <v>2</v>
      </c>
      <c r="D23" s="22">
        <v>1</v>
      </c>
      <c r="E23" s="22"/>
      <c r="F23" s="22">
        <v>3</v>
      </c>
      <c r="G23" s="22"/>
      <c r="H23" s="22">
        <f t="shared" si="0"/>
        <v>6</v>
      </c>
      <c r="J23" s="21" t="s">
        <v>101</v>
      </c>
      <c r="K23" s="21" t="s">
        <v>29</v>
      </c>
      <c r="L23" s="22">
        <f>2</f>
        <v>2</v>
      </c>
      <c r="M23" s="22"/>
      <c r="N23" s="22">
        <v>1</v>
      </c>
      <c r="O23" s="22"/>
      <c r="P23" s="22"/>
      <c r="Q23" s="22">
        <f>SUM(L23:P23)</f>
        <v>3</v>
      </c>
    </row>
    <row r="24" spans="1:17" ht="15">
      <c r="A24" s="21" t="s">
        <v>70</v>
      </c>
      <c r="B24" s="21" t="s">
        <v>15</v>
      </c>
      <c r="C24" s="22">
        <f>1</f>
        <v>1</v>
      </c>
      <c r="D24" s="22">
        <v>1</v>
      </c>
      <c r="E24" s="22">
        <v>2</v>
      </c>
      <c r="F24" s="22">
        <v>1</v>
      </c>
      <c r="G24" s="22"/>
      <c r="H24" s="22">
        <f t="shared" si="0"/>
        <v>5</v>
      </c>
      <c r="J24" s="21" t="s">
        <v>108</v>
      </c>
      <c r="K24" s="21" t="s">
        <v>32</v>
      </c>
      <c r="L24" s="22">
        <f>1</f>
        <v>1</v>
      </c>
      <c r="M24" s="22"/>
      <c r="N24" s="22">
        <v>1</v>
      </c>
      <c r="O24" s="22">
        <v>1</v>
      </c>
      <c r="P24" s="22"/>
      <c r="Q24" s="22">
        <f>SUM(L24:P24)</f>
        <v>3</v>
      </c>
    </row>
    <row r="25" spans="1:17" ht="15">
      <c r="A25" s="21" t="s">
        <v>193</v>
      </c>
      <c r="B25" s="21" t="s">
        <v>17</v>
      </c>
      <c r="C25" s="22"/>
      <c r="D25" s="22">
        <v>1</v>
      </c>
      <c r="E25" s="22">
        <v>1</v>
      </c>
      <c r="F25" s="22">
        <v>3</v>
      </c>
      <c r="G25" s="22"/>
      <c r="H25" s="22">
        <f t="shared" si="0"/>
        <v>5</v>
      </c>
      <c r="J25" s="21" t="s">
        <v>106</v>
      </c>
      <c r="K25" s="21" t="s">
        <v>30</v>
      </c>
      <c r="L25" s="22">
        <f>2</f>
        <v>2</v>
      </c>
      <c r="M25" s="22">
        <v>1</v>
      </c>
      <c r="N25" s="22"/>
      <c r="O25" s="22"/>
      <c r="P25" s="22"/>
      <c r="Q25" s="22">
        <f>SUM(L25:P25)</f>
        <v>3</v>
      </c>
    </row>
    <row r="26" spans="1:17" ht="15">
      <c r="A26" s="21" t="s">
        <v>186</v>
      </c>
      <c r="B26" s="21" t="s">
        <v>17</v>
      </c>
      <c r="C26" s="22"/>
      <c r="D26" s="22">
        <v>2</v>
      </c>
      <c r="E26" s="22"/>
      <c r="F26" s="22">
        <v>2</v>
      </c>
      <c r="G26" s="22"/>
      <c r="H26" s="22">
        <f t="shared" si="0"/>
        <v>4</v>
      </c>
      <c r="J26" s="21" t="s">
        <v>110</v>
      </c>
      <c r="K26" s="21" t="s">
        <v>28</v>
      </c>
      <c r="L26" s="22">
        <f>1</f>
        <v>1</v>
      </c>
      <c r="M26" s="22"/>
      <c r="N26" s="47">
        <v>1</v>
      </c>
      <c r="O26" s="22"/>
      <c r="P26" s="22">
        <v>1</v>
      </c>
      <c r="Q26" s="22">
        <f>SUM(L26:P26)</f>
        <v>3</v>
      </c>
    </row>
    <row r="27" spans="1:17" ht="15">
      <c r="A27" s="21" t="s">
        <v>62</v>
      </c>
      <c r="B27" s="21" t="s">
        <v>20</v>
      </c>
      <c r="C27" s="22">
        <f>1+1</f>
        <v>2</v>
      </c>
      <c r="D27" s="22">
        <v>1</v>
      </c>
      <c r="E27" s="22"/>
      <c r="F27" s="22">
        <v>1</v>
      </c>
      <c r="G27" s="22"/>
      <c r="H27" s="22">
        <f t="shared" si="0"/>
        <v>4</v>
      </c>
      <c r="J27" s="21" t="s">
        <v>102</v>
      </c>
      <c r="K27" s="21" t="s">
        <v>31</v>
      </c>
      <c r="L27" s="22">
        <f>2</f>
        <v>2</v>
      </c>
      <c r="M27" s="22"/>
      <c r="N27" s="22"/>
      <c r="O27" s="22"/>
      <c r="P27" s="22"/>
      <c r="Q27" s="22">
        <f>SUM(L27:P27)</f>
        <v>2</v>
      </c>
    </row>
    <row r="28" spans="1:17" ht="15">
      <c r="A28" s="21" t="s">
        <v>58</v>
      </c>
      <c r="B28" s="21" t="s">
        <v>18</v>
      </c>
      <c r="C28" s="22">
        <v>3</v>
      </c>
      <c r="D28" s="22"/>
      <c r="E28" s="22">
        <v>1</v>
      </c>
      <c r="F28" s="22"/>
      <c r="G28" s="22"/>
      <c r="H28" s="22">
        <f t="shared" si="0"/>
        <v>4</v>
      </c>
      <c r="J28" s="21" t="s">
        <v>112</v>
      </c>
      <c r="K28" s="21" t="s">
        <v>30</v>
      </c>
      <c r="L28" s="22">
        <f>1</f>
        <v>1</v>
      </c>
      <c r="M28" s="22">
        <v>1</v>
      </c>
      <c r="N28" s="22"/>
      <c r="O28" s="22"/>
      <c r="P28" s="22"/>
      <c r="Q28" s="22">
        <f>SUM(L28:P28)</f>
        <v>2</v>
      </c>
    </row>
    <row r="29" spans="1:17" ht="15">
      <c r="A29" s="21" t="s">
        <v>64</v>
      </c>
      <c r="B29" s="21" t="s">
        <v>16</v>
      </c>
      <c r="C29" s="22">
        <f>1</f>
        <v>1</v>
      </c>
      <c r="D29" s="22">
        <v>1</v>
      </c>
      <c r="E29" s="22">
        <v>1</v>
      </c>
      <c r="F29" s="22"/>
      <c r="G29" s="22"/>
      <c r="H29" s="22">
        <f t="shared" si="0"/>
        <v>3</v>
      </c>
      <c r="J29" s="21" t="s">
        <v>114</v>
      </c>
      <c r="K29" s="21" t="s">
        <v>33</v>
      </c>
      <c r="L29" s="22">
        <f>1</f>
        <v>1</v>
      </c>
      <c r="M29" s="22"/>
      <c r="N29" s="22">
        <v>1</v>
      </c>
      <c r="O29" s="22"/>
      <c r="P29" s="22"/>
      <c r="Q29" s="22">
        <f>SUM(L29:P29)</f>
        <v>2</v>
      </c>
    </row>
    <row r="30" spans="1:17" ht="15">
      <c r="A30" s="21" t="s">
        <v>66</v>
      </c>
      <c r="B30" s="21" t="s">
        <v>16</v>
      </c>
      <c r="C30" s="22">
        <f>1</f>
        <v>1</v>
      </c>
      <c r="D30" s="22">
        <v>2</v>
      </c>
      <c r="E30" s="22"/>
      <c r="F30" s="22"/>
      <c r="G30" s="22"/>
      <c r="H30" s="22">
        <f t="shared" si="0"/>
        <v>3</v>
      </c>
      <c r="J30" s="20" t="s">
        <v>109</v>
      </c>
      <c r="K30" s="21" t="s">
        <v>31</v>
      </c>
      <c r="L30" s="22">
        <f>1</f>
        <v>1</v>
      </c>
      <c r="M30" s="22"/>
      <c r="N30" s="22"/>
      <c r="O30" s="22"/>
      <c r="P30" s="22"/>
      <c r="Q30" s="22">
        <f>SUM(L30:P30)</f>
        <v>1</v>
      </c>
    </row>
    <row r="31" spans="1:17" ht="15">
      <c r="A31" s="20" t="s">
        <v>222</v>
      </c>
      <c r="B31" s="20" t="s">
        <v>208</v>
      </c>
      <c r="C31" s="56"/>
      <c r="D31" s="56"/>
      <c r="E31" s="47">
        <v>2</v>
      </c>
      <c r="F31" s="22">
        <v>1</v>
      </c>
      <c r="G31" s="22"/>
      <c r="H31" s="22">
        <f t="shared" si="0"/>
        <v>3</v>
      </c>
      <c r="J31" s="20" t="s">
        <v>221</v>
      </c>
      <c r="K31" s="21" t="s">
        <v>33</v>
      </c>
      <c r="L31" s="22"/>
      <c r="M31" s="22"/>
      <c r="N31" s="22">
        <v>1</v>
      </c>
      <c r="O31" s="22"/>
      <c r="P31" s="22"/>
      <c r="Q31" s="22">
        <f>SUM(L31:P31)</f>
        <v>1</v>
      </c>
    </row>
    <row r="32" spans="1:17" ht="15">
      <c r="A32" s="20" t="s">
        <v>190</v>
      </c>
      <c r="B32" s="21" t="s">
        <v>20</v>
      </c>
      <c r="C32" s="22"/>
      <c r="D32" s="22">
        <v>1</v>
      </c>
      <c r="E32" s="22">
        <v>2</v>
      </c>
      <c r="F32" s="22"/>
      <c r="G32" s="22"/>
      <c r="H32" s="22">
        <f t="shared" si="0"/>
        <v>3</v>
      </c>
      <c r="J32" s="21" t="s">
        <v>175</v>
      </c>
      <c r="K32" s="21" t="s">
        <v>30</v>
      </c>
      <c r="L32" s="22"/>
      <c r="M32" s="22">
        <v>1</v>
      </c>
      <c r="N32" s="22"/>
      <c r="O32" s="22"/>
      <c r="P32" s="22"/>
      <c r="Q32" s="22">
        <f>SUM(L32:P32)</f>
        <v>1</v>
      </c>
    </row>
    <row r="33" spans="1:17" ht="15">
      <c r="A33" s="21" t="s">
        <v>188</v>
      </c>
      <c r="B33" s="21" t="s">
        <v>19</v>
      </c>
      <c r="C33" s="22"/>
      <c r="D33" s="22">
        <v>2</v>
      </c>
      <c r="E33" s="22">
        <v>1</v>
      </c>
      <c r="F33" s="22"/>
      <c r="G33" s="22"/>
      <c r="H33" s="22">
        <f t="shared" si="0"/>
        <v>3</v>
      </c>
      <c r="J33" s="21" t="s">
        <v>111</v>
      </c>
      <c r="K33" s="21" t="s">
        <v>29</v>
      </c>
      <c r="L33" s="22">
        <f>1</f>
        <v>1</v>
      </c>
      <c r="M33" s="22"/>
      <c r="N33" s="22"/>
      <c r="O33" s="22"/>
      <c r="P33" s="22"/>
      <c r="Q33" s="22">
        <f>SUM(L33:P33)</f>
        <v>1</v>
      </c>
    </row>
    <row r="34" spans="1:17" ht="15">
      <c r="A34" s="21" t="s">
        <v>63</v>
      </c>
      <c r="B34" s="21" t="s">
        <v>20</v>
      </c>
      <c r="C34" s="22">
        <f>1</f>
        <v>1</v>
      </c>
      <c r="D34" s="22"/>
      <c r="E34" s="22"/>
      <c r="F34" s="22">
        <v>1</v>
      </c>
      <c r="G34" s="22"/>
      <c r="H34" s="22">
        <f t="shared" si="0"/>
        <v>2</v>
      </c>
      <c r="J34" s="21" t="s">
        <v>176</v>
      </c>
      <c r="K34" s="21" t="s">
        <v>31</v>
      </c>
      <c r="L34" s="22"/>
      <c r="M34" s="22">
        <v>1</v>
      </c>
      <c r="N34" s="22"/>
      <c r="O34" s="22"/>
      <c r="P34" s="22"/>
      <c r="Q34" s="22">
        <f>SUM(L34:P34)</f>
        <v>1</v>
      </c>
    </row>
    <row r="35" spans="1:17" ht="15">
      <c r="A35" s="21" t="s">
        <v>65</v>
      </c>
      <c r="B35" s="21" t="s">
        <v>18</v>
      </c>
      <c r="C35" s="22">
        <f>1</f>
        <v>1</v>
      </c>
      <c r="D35" s="22"/>
      <c r="E35" s="22">
        <v>1</v>
      </c>
      <c r="F35" s="22"/>
      <c r="G35" s="22"/>
      <c r="H35" s="22">
        <f t="shared" si="0"/>
        <v>2</v>
      </c>
      <c r="J35" s="21" t="s">
        <v>177</v>
      </c>
      <c r="K35" s="21" t="s">
        <v>31</v>
      </c>
      <c r="L35" s="22"/>
      <c r="M35" s="22">
        <v>1</v>
      </c>
      <c r="N35" s="22"/>
      <c r="O35" s="22"/>
      <c r="P35" s="22"/>
      <c r="Q35" s="22">
        <f>SUM(L35:P35)</f>
        <v>1</v>
      </c>
    </row>
    <row r="36" spans="1:17" ht="15">
      <c r="A36" s="21" t="s">
        <v>185</v>
      </c>
      <c r="B36" s="21" t="s">
        <v>15</v>
      </c>
      <c r="C36" s="22"/>
      <c r="D36" s="22">
        <v>2</v>
      </c>
      <c r="E36" s="22"/>
      <c r="F36" s="22"/>
      <c r="G36" s="22"/>
      <c r="H36" s="22">
        <f t="shared" si="0"/>
        <v>2</v>
      </c>
      <c r="J36" s="21" t="s">
        <v>113</v>
      </c>
      <c r="K36" s="21" t="s">
        <v>30</v>
      </c>
      <c r="L36" s="22">
        <f>1</f>
        <v>1</v>
      </c>
      <c r="M36" s="22"/>
      <c r="N36" s="22"/>
      <c r="O36" s="22"/>
      <c r="P36" s="22"/>
      <c r="Q36" s="22">
        <f>SUM(L36:P36)</f>
        <v>1</v>
      </c>
    </row>
    <row r="37" spans="1:17" ht="15">
      <c r="A37" s="21" t="s">
        <v>187</v>
      </c>
      <c r="B37" s="21" t="s">
        <v>16</v>
      </c>
      <c r="C37" s="22"/>
      <c r="D37" s="22">
        <v>2</v>
      </c>
      <c r="E37" s="22"/>
      <c r="F37" s="22"/>
      <c r="G37" s="22"/>
      <c r="H37" s="22">
        <f t="shared" si="0"/>
        <v>2</v>
      </c>
      <c r="J37" s="20" t="s">
        <v>178</v>
      </c>
      <c r="K37" s="21" t="s">
        <v>28</v>
      </c>
      <c r="L37" s="22"/>
      <c r="M37" s="22">
        <v>1</v>
      </c>
      <c r="N37" s="22"/>
      <c r="O37" s="22"/>
      <c r="P37" s="22"/>
      <c r="Q37" s="22">
        <f>SUM(L37:P37)</f>
        <v>1</v>
      </c>
    </row>
    <row r="38" spans="1:17" ht="15">
      <c r="A38" s="21" t="s">
        <v>60</v>
      </c>
      <c r="B38" s="21" t="s">
        <v>20</v>
      </c>
      <c r="C38" s="22">
        <f>2</f>
        <v>2</v>
      </c>
      <c r="D38" s="22"/>
      <c r="E38" s="22"/>
      <c r="F38" s="22"/>
      <c r="G38" s="22"/>
      <c r="H38" s="22">
        <f t="shared" si="0"/>
        <v>2</v>
      </c>
      <c r="J38" s="21" t="s">
        <v>115</v>
      </c>
      <c r="K38" s="21" t="s">
        <v>31</v>
      </c>
      <c r="L38" s="22">
        <f>1</f>
        <v>1</v>
      </c>
      <c r="M38" s="22"/>
      <c r="N38" s="22"/>
      <c r="O38" s="22"/>
      <c r="P38" s="22"/>
      <c r="Q38" s="22">
        <f>SUM(L38:P38)</f>
        <v>1</v>
      </c>
    </row>
    <row r="39" spans="1:17" ht="15">
      <c r="A39" s="21" t="s">
        <v>71</v>
      </c>
      <c r="B39" s="21" t="s">
        <v>16</v>
      </c>
      <c r="C39" s="22">
        <f>1</f>
        <v>1</v>
      </c>
      <c r="D39" s="22"/>
      <c r="E39" s="22">
        <v>1</v>
      </c>
      <c r="F39" s="22"/>
      <c r="G39" s="22"/>
      <c r="H39" s="22">
        <f t="shared" si="0"/>
        <v>2</v>
      </c>
      <c r="J39" s="21" t="s">
        <v>179</v>
      </c>
      <c r="K39" s="21" t="s">
        <v>33</v>
      </c>
      <c r="L39" s="22"/>
      <c r="M39" s="22">
        <v>1</v>
      </c>
      <c r="N39" s="22"/>
      <c r="O39" s="22"/>
      <c r="P39" s="22"/>
      <c r="Q39" s="22">
        <f>SUM(L39:P39)</f>
        <v>1</v>
      </c>
    </row>
    <row r="40" spans="1:17" ht="15">
      <c r="A40" s="21" t="s">
        <v>72</v>
      </c>
      <c r="B40" s="21" t="s">
        <v>15</v>
      </c>
      <c r="C40" s="22">
        <f>1</f>
        <v>1</v>
      </c>
      <c r="D40" s="22">
        <v>1</v>
      </c>
      <c r="E40" s="22"/>
      <c r="F40" s="22"/>
      <c r="G40" s="22"/>
      <c r="H40" s="22">
        <f t="shared" si="0"/>
        <v>2</v>
      </c>
      <c r="J40" s="21" t="s">
        <v>180</v>
      </c>
      <c r="K40" s="21" t="s">
        <v>31</v>
      </c>
      <c r="L40" s="22"/>
      <c r="M40" s="22">
        <v>1</v>
      </c>
      <c r="N40" s="22"/>
      <c r="O40" s="22"/>
      <c r="P40" s="22"/>
      <c r="Q40" s="22">
        <f>SUM(L40:P40)</f>
        <v>1</v>
      </c>
    </row>
    <row r="41" spans="1:17" ht="15">
      <c r="A41" s="21" t="s">
        <v>192</v>
      </c>
      <c r="B41" s="21" t="s">
        <v>20</v>
      </c>
      <c r="C41" s="22"/>
      <c r="D41" s="22">
        <v>1</v>
      </c>
      <c r="E41" s="22"/>
      <c r="F41" s="22">
        <v>1</v>
      </c>
      <c r="G41" s="22"/>
      <c r="H41" s="22">
        <f t="shared" si="0"/>
        <v>2</v>
      </c>
      <c r="J41" s="20" t="s">
        <v>118</v>
      </c>
      <c r="K41" s="21" t="s">
        <v>30</v>
      </c>
      <c r="L41" s="22">
        <f>1</f>
        <v>1</v>
      </c>
      <c r="M41" s="22"/>
      <c r="N41" s="22"/>
      <c r="O41" s="22"/>
      <c r="P41" s="22"/>
      <c r="Q41" s="22">
        <f>SUM(L41:P41)</f>
        <v>1</v>
      </c>
    </row>
    <row r="42" spans="1:17" ht="15">
      <c r="A42" s="21" t="s">
        <v>194</v>
      </c>
      <c r="B42" s="21" t="s">
        <v>19</v>
      </c>
      <c r="C42" s="22"/>
      <c r="D42" s="22">
        <v>1</v>
      </c>
      <c r="E42" s="22">
        <v>1</v>
      </c>
      <c r="F42" s="22"/>
      <c r="G42" s="22"/>
      <c r="H42" s="22">
        <f t="shared" si="0"/>
        <v>2</v>
      </c>
      <c r="J42" s="20" t="s">
        <v>240</v>
      </c>
      <c r="K42" s="20" t="s">
        <v>31</v>
      </c>
      <c r="L42" s="56"/>
      <c r="M42" s="56"/>
      <c r="N42" s="56" t="s">
        <v>13</v>
      </c>
      <c r="O42" s="22">
        <v>1</v>
      </c>
      <c r="P42" s="22"/>
      <c r="Q42" s="22">
        <f>SUM(L42:P42)</f>
        <v>1</v>
      </c>
    </row>
    <row r="43" spans="1:17" ht="15">
      <c r="A43" s="21" t="s">
        <v>242</v>
      </c>
      <c r="B43" s="21" t="s">
        <v>15</v>
      </c>
      <c r="C43" s="22"/>
      <c r="D43" s="22"/>
      <c r="E43" s="22"/>
      <c r="F43" s="22">
        <v>2</v>
      </c>
      <c r="G43" s="22"/>
      <c r="H43" s="22">
        <f t="shared" si="0"/>
        <v>2</v>
      </c>
      <c r="J43" s="20" t="s">
        <v>241</v>
      </c>
      <c r="K43" s="20" t="s">
        <v>32</v>
      </c>
      <c r="L43" s="56"/>
      <c r="M43" s="56"/>
      <c r="N43" s="56"/>
      <c r="O43" s="22">
        <v>1</v>
      </c>
      <c r="P43" s="22"/>
      <c r="Q43" s="22">
        <f>SUM(L43:P43)</f>
        <v>1</v>
      </c>
    </row>
    <row r="44" spans="1:8" ht="15">
      <c r="A44" s="56" t="s">
        <v>223</v>
      </c>
      <c r="B44" s="56" t="s">
        <v>19</v>
      </c>
      <c r="C44" s="56"/>
      <c r="D44" s="56"/>
      <c r="E44" s="22">
        <v>1</v>
      </c>
      <c r="F44" s="22"/>
      <c r="G44" s="22"/>
      <c r="H44" s="22">
        <f t="shared" si="0"/>
        <v>1</v>
      </c>
    </row>
    <row r="45" spans="1:17" ht="15">
      <c r="A45" s="21" t="s">
        <v>189</v>
      </c>
      <c r="B45" s="21" t="s">
        <v>19</v>
      </c>
      <c r="C45" s="22"/>
      <c r="D45" s="22">
        <v>1</v>
      </c>
      <c r="E45" s="22"/>
      <c r="F45" s="22"/>
      <c r="G45" s="22"/>
      <c r="H45" s="22">
        <f t="shared" si="0"/>
        <v>1</v>
      </c>
      <c r="J45" s="18" t="s">
        <v>119</v>
      </c>
      <c r="K45" s="19" t="s">
        <v>44</v>
      </c>
      <c r="L45" s="19" t="s">
        <v>45</v>
      </c>
      <c r="M45" s="19" t="s">
        <v>162</v>
      </c>
      <c r="N45" s="19" t="s">
        <v>163</v>
      </c>
      <c r="O45" s="19" t="s">
        <v>164</v>
      </c>
      <c r="P45" s="34" t="s">
        <v>165</v>
      </c>
      <c r="Q45" s="34" t="s">
        <v>166</v>
      </c>
    </row>
    <row r="46" spans="1:17" ht="15">
      <c r="A46" s="21" t="s">
        <v>67</v>
      </c>
      <c r="B46" s="21" t="s">
        <v>20</v>
      </c>
      <c r="C46" s="22">
        <f>1</f>
        <v>1</v>
      </c>
      <c r="D46" s="22"/>
      <c r="E46" s="22"/>
      <c r="F46" s="22"/>
      <c r="G46" s="22"/>
      <c r="H46" s="22">
        <f t="shared" si="0"/>
        <v>1</v>
      </c>
      <c r="J46" s="82" t="s">
        <v>120</v>
      </c>
      <c r="K46" s="82" t="s">
        <v>38</v>
      </c>
      <c r="L46" s="83">
        <f>1+2</f>
        <v>3</v>
      </c>
      <c r="M46" s="83"/>
      <c r="N46" s="83">
        <v>1</v>
      </c>
      <c r="O46" s="83">
        <v>1</v>
      </c>
      <c r="P46" s="83"/>
      <c r="Q46" s="83">
        <f>SUM(L46:P46)</f>
        <v>5</v>
      </c>
    </row>
    <row r="47" spans="1:17" ht="15">
      <c r="A47" s="21" t="s">
        <v>68</v>
      </c>
      <c r="B47" s="21" t="s">
        <v>16</v>
      </c>
      <c r="C47" s="22">
        <f>1</f>
        <v>1</v>
      </c>
      <c r="D47" s="22"/>
      <c r="E47" s="22"/>
      <c r="F47" s="22"/>
      <c r="G47" s="22"/>
      <c r="H47" s="22">
        <f t="shared" si="0"/>
        <v>1</v>
      </c>
      <c r="J47" s="21" t="s">
        <v>126</v>
      </c>
      <c r="K47" s="21" t="s">
        <v>36</v>
      </c>
      <c r="L47" s="22">
        <f>1</f>
        <v>1</v>
      </c>
      <c r="M47" s="22"/>
      <c r="N47" s="22">
        <v>2</v>
      </c>
      <c r="O47" s="22">
        <v>2</v>
      </c>
      <c r="P47" s="22"/>
      <c r="Q47" s="22">
        <f>SUM(L47:P47)</f>
        <v>5</v>
      </c>
    </row>
    <row r="48" spans="1:17" ht="15">
      <c r="A48" s="21" t="s">
        <v>69</v>
      </c>
      <c r="B48" s="21" t="s">
        <v>17</v>
      </c>
      <c r="C48" s="22">
        <f>1</f>
        <v>1</v>
      </c>
      <c r="D48" s="22"/>
      <c r="E48" s="22"/>
      <c r="F48" s="22"/>
      <c r="G48" s="22"/>
      <c r="H48" s="22">
        <f t="shared" si="0"/>
        <v>1</v>
      </c>
      <c r="J48" s="20" t="s">
        <v>122</v>
      </c>
      <c r="K48" s="20" t="s">
        <v>38</v>
      </c>
      <c r="L48" s="47">
        <f>2</f>
        <v>2</v>
      </c>
      <c r="M48" s="47"/>
      <c r="N48" s="47">
        <v>1</v>
      </c>
      <c r="O48" s="47"/>
      <c r="P48" s="47">
        <v>1</v>
      </c>
      <c r="Q48" s="47">
        <f>SUM(L48:P48)</f>
        <v>4</v>
      </c>
    </row>
    <row r="49" spans="1:17" ht="15">
      <c r="A49" s="21" t="s">
        <v>206</v>
      </c>
      <c r="B49" s="21" t="s">
        <v>19</v>
      </c>
      <c r="C49" s="22"/>
      <c r="D49" s="22"/>
      <c r="E49" s="22">
        <v>1</v>
      </c>
      <c r="F49" s="22"/>
      <c r="G49" s="22"/>
      <c r="H49" s="22">
        <f t="shared" si="0"/>
        <v>1</v>
      </c>
      <c r="J49" s="20" t="s">
        <v>204</v>
      </c>
      <c r="K49" s="20" t="s">
        <v>38</v>
      </c>
      <c r="L49" s="56"/>
      <c r="M49" s="56"/>
      <c r="N49" s="22">
        <v>2</v>
      </c>
      <c r="O49" s="22">
        <v>1</v>
      </c>
      <c r="P49" s="22">
        <v>1</v>
      </c>
      <c r="Q49" s="22">
        <f>SUM(L49:P49)</f>
        <v>4</v>
      </c>
    </row>
    <row r="50" spans="1:17" ht="15">
      <c r="A50" s="20" t="s">
        <v>207</v>
      </c>
      <c r="B50" s="20" t="s">
        <v>15</v>
      </c>
      <c r="C50" s="56"/>
      <c r="D50" s="56"/>
      <c r="E50" s="47">
        <v>1</v>
      </c>
      <c r="F50" s="22"/>
      <c r="G50" s="22"/>
      <c r="H50" s="22">
        <f t="shared" si="0"/>
        <v>1</v>
      </c>
      <c r="J50" s="21" t="s">
        <v>172</v>
      </c>
      <c r="K50" s="21" t="s">
        <v>38</v>
      </c>
      <c r="L50" s="22"/>
      <c r="M50" s="22">
        <v>1</v>
      </c>
      <c r="N50" s="22">
        <v>1</v>
      </c>
      <c r="O50" s="22">
        <v>1</v>
      </c>
      <c r="P50" s="22"/>
      <c r="Q50" s="22">
        <f>SUM(L50:P50)</f>
        <v>3</v>
      </c>
    </row>
    <row r="51" spans="1:17" ht="15">
      <c r="A51" s="20" t="s">
        <v>73</v>
      </c>
      <c r="B51" s="21" t="s">
        <v>15</v>
      </c>
      <c r="C51" s="22">
        <f>1</f>
        <v>1</v>
      </c>
      <c r="D51" s="22"/>
      <c r="E51" s="22"/>
      <c r="F51" s="22"/>
      <c r="G51" s="22"/>
      <c r="H51" s="22">
        <f t="shared" si="0"/>
        <v>1</v>
      </c>
      <c r="J51" s="21" t="s">
        <v>125</v>
      </c>
      <c r="K51" s="21" t="s">
        <v>38</v>
      </c>
      <c r="L51" s="22">
        <f>1</f>
        <v>1</v>
      </c>
      <c r="M51" s="22"/>
      <c r="N51" s="22">
        <v>1</v>
      </c>
      <c r="O51" s="22">
        <v>1</v>
      </c>
      <c r="P51" s="22"/>
      <c r="Q51" s="22">
        <f>SUM(L51:P51)</f>
        <v>3</v>
      </c>
    </row>
    <row r="52" spans="1:17" ht="15">
      <c r="A52" s="21" t="s">
        <v>191</v>
      </c>
      <c r="B52" s="21" t="s">
        <v>16</v>
      </c>
      <c r="C52" s="22"/>
      <c r="D52" s="22">
        <v>1</v>
      </c>
      <c r="E52" s="22"/>
      <c r="F52" s="22"/>
      <c r="G52" s="22"/>
      <c r="H52" s="22">
        <f t="shared" si="0"/>
        <v>1</v>
      </c>
      <c r="J52" s="21" t="s">
        <v>121</v>
      </c>
      <c r="K52" s="21" t="s">
        <v>38</v>
      </c>
      <c r="L52" s="22">
        <f>1+1</f>
        <v>2</v>
      </c>
      <c r="M52" s="22"/>
      <c r="N52" s="22"/>
      <c r="O52" s="22"/>
      <c r="P52" s="22"/>
      <c r="Q52" s="22">
        <f>SUM(L52:P52)</f>
        <v>2</v>
      </c>
    </row>
    <row r="53" spans="1:17" ht="15">
      <c r="A53" s="21" t="s">
        <v>229</v>
      </c>
      <c r="B53" s="21" t="s">
        <v>17</v>
      </c>
      <c r="C53" s="22"/>
      <c r="D53" s="22"/>
      <c r="E53" s="22"/>
      <c r="F53" s="22">
        <v>1</v>
      </c>
      <c r="G53" s="22"/>
      <c r="H53" s="22">
        <f t="shared" si="0"/>
        <v>1</v>
      </c>
      <c r="J53" s="21" t="s">
        <v>167</v>
      </c>
      <c r="K53" s="21" t="s">
        <v>36</v>
      </c>
      <c r="L53" s="22"/>
      <c r="M53" s="22">
        <v>2</v>
      </c>
      <c r="N53" s="22"/>
      <c r="O53" s="22"/>
      <c r="P53" s="22"/>
      <c r="Q53" s="22">
        <f>SUM(L53:P53)</f>
        <v>2</v>
      </c>
    </row>
    <row r="54" spans="1:17" ht="15">
      <c r="A54" s="21" t="s">
        <v>238</v>
      </c>
      <c r="B54" s="21" t="s">
        <v>17</v>
      </c>
      <c r="C54" s="22"/>
      <c r="D54" s="22"/>
      <c r="E54" s="22"/>
      <c r="F54" s="22">
        <v>1</v>
      </c>
      <c r="G54" s="22"/>
      <c r="H54" s="22">
        <f t="shared" si="0"/>
        <v>1</v>
      </c>
      <c r="J54" s="21" t="s">
        <v>124</v>
      </c>
      <c r="K54" s="21" t="s">
        <v>36</v>
      </c>
      <c r="L54" s="22">
        <f>1</f>
        <v>1</v>
      </c>
      <c r="M54" s="22">
        <v>1</v>
      </c>
      <c r="N54" s="22"/>
      <c r="O54" s="22"/>
      <c r="P54" s="22"/>
      <c r="Q54" s="22">
        <f>SUM(L54:P54)</f>
        <v>2</v>
      </c>
    </row>
    <row r="55" spans="1:17" ht="15">
      <c r="A55" s="21" t="s">
        <v>239</v>
      </c>
      <c r="B55" s="21" t="s">
        <v>230</v>
      </c>
      <c r="C55" s="22"/>
      <c r="D55" s="22"/>
      <c r="E55" s="22"/>
      <c r="F55" s="22">
        <v>1</v>
      </c>
      <c r="G55" s="22"/>
      <c r="H55" s="22">
        <f t="shared" si="0"/>
        <v>1</v>
      </c>
      <c r="J55" s="21" t="s">
        <v>168</v>
      </c>
      <c r="K55" s="21" t="s">
        <v>37</v>
      </c>
      <c r="L55" s="22"/>
      <c r="M55" s="22">
        <v>2</v>
      </c>
      <c r="N55" s="22"/>
      <c r="O55" s="22"/>
      <c r="P55" s="22"/>
      <c r="Q55" s="22">
        <f>SUM(L55:P55)</f>
        <v>2</v>
      </c>
    </row>
    <row r="56" spans="1:17" ht="15">
      <c r="A56" s="21" t="s">
        <v>232</v>
      </c>
      <c r="B56" s="21" t="s">
        <v>19</v>
      </c>
      <c r="C56" s="22"/>
      <c r="D56" s="22"/>
      <c r="E56" s="22"/>
      <c r="F56" s="22">
        <v>1</v>
      </c>
      <c r="G56" s="22"/>
      <c r="H56" s="22">
        <f t="shared" si="0"/>
        <v>1</v>
      </c>
      <c r="J56" s="21" t="s">
        <v>169</v>
      </c>
      <c r="K56" s="21" t="s">
        <v>35</v>
      </c>
      <c r="L56" s="22"/>
      <c r="M56" s="22">
        <v>1</v>
      </c>
      <c r="N56" s="22"/>
      <c r="O56" s="22"/>
      <c r="P56" s="22"/>
      <c r="Q56" s="22">
        <f>SUM(L56:P56)</f>
        <v>1</v>
      </c>
    </row>
    <row r="57" spans="1:17" ht="15">
      <c r="A57" s="21" t="s">
        <v>237</v>
      </c>
      <c r="B57" s="21" t="s">
        <v>231</v>
      </c>
      <c r="C57" s="22"/>
      <c r="D57" s="22"/>
      <c r="E57" s="22"/>
      <c r="F57" s="22">
        <v>1</v>
      </c>
      <c r="G57" s="22"/>
      <c r="H57" s="22">
        <f t="shared" si="0"/>
        <v>1</v>
      </c>
      <c r="J57" s="21" t="s">
        <v>170</v>
      </c>
      <c r="K57" s="21" t="s">
        <v>37</v>
      </c>
      <c r="L57" s="22"/>
      <c r="M57" s="22">
        <v>1</v>
      </c>
      <c r="N57" s="22"/>
      <c r="O57" s="22"/>
      <c r="P57" s="22"/>
      <c r="Q57" s="22">
        <f>SUM(L57:P57)</f>
        <v>1</v>
      </c>
    </row>
    <row r="58" spans="5:17" ht="15">
      <c r="E58" s="23" t="s">
        <v>13</v>
      </c>
      <c r="J58" s="21" t="s">
        <v>171</v>
      </c>
      <c r="K58" s="21" t="s">
        <v>35</v>
      </c>
      <c r="L58" s="22"/>
      <c r="M58" s="22">
        <v>1</v>
      </c>
      <c r="N58" s="22"/>
      <c r="O58" s="22"/>
      <c r="P58" s="22"/>
      <c r="Q58" s="22">
        <f>SUM(L58:P58)</f>
        <v>1</v>
      </c>
    </row>
    <row r="59" spans="1:17" ht="15">
      <c r="A59" s="18" t="s">
        <v>75</v>
      </c>
      <c r="B59" s="19" t="s">
        <v>44</v>
      </c>
      <c r="C59" s="19" t="s">
        <v>45</v>
      </c>
      <c r="D59" s="19" t="s">
        <v>162</v>
      </c>
      <c r="E59" s="19" t="s">
        <v>163</v>
      </c>
      <c r="F59" s="19" t="s">
        <v>164</v>
      </c>
      <c r="G59" s="34" t="s">
        <v>165</v>
      </c>
      <c r="H59" s="34" t="s">
        <v>166</v>
      </c>
      <c r="J59" s="20" t="s">
        <v>123</v>
      </c>
      <c r="K59" s="21" t="s">
        <v>37</v>
      </c>
      <c r="L59" s="22">
        <f>1</f>
        <v>1</v>
      </c>
      <c r="M59" s="22"/>
      <c r="N59" s="22"/>
      <c r="O59" s="22"/>
      <c r="P59" s="22"/>
      <c r="Q59" s="22">
        <f>SUM(L59:P59)</f>
        <v>1</v>
      </c>
    </row>
    <row r="60" spans="1:17" ht="15">
      <c r="A60" s="82" t="s">
        <v>77</v>
      </c>
      <c r="B60" s="82" t="s">
        <v>22</v>
      </c>
      <c r="C60" s="83">
        <f>3</f>
        <v>3</v>
      </c>
      <c r="D60" s="83">
        <v>3</v>
      </c>
      <c r="E60" s="83">
        <v>4</v>
      </c>
      <c r="F60" s="83">
        <v>8</v>
      </c>
      <c r="G60" s="83"/>
      <c r="H60" s="83">
        <f>SUM(C60:G60)</f>
        <v>18</v>
      </c>
      <c r="J60" s="21" t="s">
        <v>127</v>
      </c>
      <c r="K60" s="21" t="s">
        <v>38</v>
      </c>
      <c r="L60" s="22">
        <f>1</f>
        <v>1</v>
      </c>
      <c r="M60" s="22"/>
      <c r="N60" s="22"/>
      <c r="O60" s="22"/>
      <c r="P60" s="22"/>
      <c r="Q60" s="22">
        <f>SUM(L60:P60)</f>
        <v>1</v>
      </c>
    </row>
    <row r="61" spans="1:17" ht="15">
      <c r="A61" s="82" t="s">
        <v>181</v>
      </c>
      <c r="B61" s="82" t="s">
        <v>25</v>
      </c>
      <c r="C61" s="83">
        <v>7</v>
      </c>
      <c r="D61" s="83">
        <v>7</v>
      </c>
      <c r="E61" s="83"/>
      <c r="F61" s="83">
        <v>4</v>
      </c>
      <c r="G61" s="83"/>
      <c r="H61" s="83">
        <f>SUM(C61:G61)</f>
        <v>18</v>
      </c>
      <c r="J61" s="20" t="s">
        <v>128</v>
      </c>
      <c r="K61" s="21" t="s">
        <v>36</v>
      </c>
      <c r="L61" s="22">
        <f>1</f>
        <v>1</v>
      </c>
      <c r="M61" s="22"/>
      <c r="N61" s="22"/>
      <c r="O61" s="22"/>
      <c r="P61" s="22"/>
      <c r="Q61" s="22">
        <f>SUM(L61:P61)</f>
        <v>1</v>
      </c>
    </row>
    <row r="62" spans="1:17" ht="15">
      <c r="A62" s="21" t="s">
        <v>88</v>
      </c>
      <c r="B62" s="21" t="s">
        <v>24</v>
      </c>
      <c r="C62" s="22">
        <f>1</f>
        <v>1</v>
      </c>
      <c r="D62" s="22">
        <v>8</v>
      </c>
      <c r="E62" s="22"/>
      <c r="F62" s="22">
        <v>1</v>
      </c>
      <c r="G62" s="22">
        <v>1</v>
      </c>
      <c r="H62" s="22">
        <f>SUM(C62:G62)</f>
        <v>11</v>
      </c>
      <c r="J62" s="21" t="s">
        <v>173</v>
      </c>
      <c r="K62" s="21" t="s">
        <v>37</v>
      </c>
      <c r="L62" s="22"/>
      <c r="M62" s="22">
        <v>1</v>
      </c>
      <c r="N62" s="22"/>
      <c r="O62" s="22"/>
      <c r="P62" s="22"/>
      <c r="Q62" s="22">
        <f>SUM(L62:P62)</f>
        <v>1</v>
      </c>
    </row>
    <row r="63" spans="1:8" ht="15">
      <c r="A63" s="21" t="s">
        <v>182</v>
      </c>
      <c r="B63" s="21" t="s">
        <v>24</v>
      </c>
      <c r="C63" s="22"/>
      <c r="D63" s="22">
        <v>4</v>
      </c>
      <c r="E63" s="22"/>
      <c r="F63" s="22">
        <v>5</v>
      </c>
      <c r="G63" s="22"/>
      <c r="H63" s="22">
        <f>SUM(C63:G63)</f>
        <v>9</v>
      </c>
    </row>
    <row r="64" spans="1:8" ht="15">
      <c r="A64" s="20" t="s">
        <v>225</v>
      </c>
      <c r="B64" s="20" t="s">
        <v>22</v>
      </c>
      <c r="C64" s="56"/>
      <c r="D64" s="56"/>
      <c r="E64" s="22">
        <v>6</v>
      </c>
      <c r="F64" s="22">
        <v>3</v>
      </c>
      <c r="G64" s="22"/>
      <c r="H64" s="22">
        <f>SUM(C64:G64)</f>
        <v>9</v>
      </c>
    </row>
    <row r="65" spans="1:8" ht="15">
      <c r="A65" s="21" t="s">
        <v>82</v>
      </c>
      <c r="B65" s="21" t="s">
        <v>24</v>
      </c>
      <c r="C65" s="22">
        <f>1+1</f>
        <v>2</v>
      </c>
      <c r="D65" s="22">
        <v>3</v>
      </c>
      <c r="E65" s="22"/>
      <c r="F65" s="22">
        <v>3</v>
      </c>
      <c r="G65" s="22">
        <v>1</v>
      </c>
      <c r="H65" s="22">
        <f>SUM(C65:G65)</f>
        <v>9</v>
      </c>
    </row>
    <row r="66" spans="1:8" ht="15">
      <c r="A66" s="21" t="s">
        <v>84</v>
      </c>
      <c r="B66" s="21" t="s">
        <v>22</v>
      </c>
      <c r="C66" s="22">
        <f>1</f>
        <v>1</v>
      </c>
      <c r="D66" s="22"/>
      <c r="E66" s="22">
        <v>3</v>
      </c>
      <c r="F66" s="22">
        <v>4</v>
      </c>
      <c r="G66" s="22"/>
      <c r="H66" s="22">
        <f>SUM(C66:G66)</f>
        <v>8</v>
      </c>
    </row>
    <row r="67" spans="1:8" ht="15">
      <c r="A67" s="21" t="s">
        <v>78</v>
      </c>
      <c r="B67" s="21" t="s">
        <v>23</v>
      </c>
      <c r="C67" s="22">
        <f>1+1</f>
        <v>2</v>
      </c>
      <c r="D67" s="22"/>
      <c r="E67" s="22">
        <v>4</v>
      </c>
      <c r="F67" s="22">
        <v>1</v>
      </c>
      <c r="G67" s="22"/>
      <c r="H67" s="22">
        <f>SUM(C67:G67)</f>
        <v>7</v>
      </c>
    </row>
    <row r="68" spans="1:8" ht="15">
      <c r="A68" s="21" t="s">
        <v>79</v>
      </c>
      <c r="B68" s="21" t="s">
        <v>25</v>
      </c>
      <c r="C68" s="22">
        <f>1+1</f>
        <v>2</v>
      </c>
      <c r="D68" s="22">
        <v>4</v>
      </c>
      <c r="E68" s="22"/>
      <c r="F68" s="22">
        <v>1</v>
      </c>
      <c r="G68" s="22"/>
      <c r="H68" s="22">
        <f>SUM(C68:G68)</f>
        <v>7</v>
      </c>
    </row>
    <row r="69" spans="1:8" ht="15">
      <c r="A69" s="21" t="s">
        <v>85</v>
      </c>
      <c r="B69" s="21" t="s">
        <v>25</v>
      </c>
      <c r="C69" s="22">
        <f>1</f>
        <v>1</v>
      </c>
      <c r="D69" s="22">
        <v>5</v>
      </c>
      <c r="E69" s="22"/>
      <c r="F69" s="22"/>
      <c r="G69" s="22"/>
      <c r="H69" s="22">
        <f>SUM(C69:G69)</f>
        <v>6</v>
      </c>
    </row>
    <row r="70" spans="1:8" ht="15">
      <c r="A70" s="21" t="s">
        <v>80</v>
      </c>
      <c r="B70" s="21" t="s">
        <v>25</v>
      </c>
      <c r="C70" s="22">
        <f>1+1</f>
        <v>2</v>
      </c>
      <c r="D70" s="22">
        <v>4</v>
      </c>
      <c r="E70" s="22"/>
      <c r="F70" s="22"/>
      <c r="G70" s="22"/>
      <c r="H70" s="22">
        <f>SUM(C70:G70)</f>
        <v>6</v>
      </c>
    </row>
    <row r="71" spans="1:8" ht="15">
      <c r="A71" s="20" t="s">
        <v>76</v>
      </c>
      <c r="B71" s="21" t="s">
        <v>23</v>
      </c>
      <c r="C71" s="22">
        <f>2+2</f>
        <v>4</v>
      </c>
      <c r="D71" s="22"/>
      <c r="E71" s="22">
        <v>2</v>
      </c>
      <c r="F71" s="22"/>
      <c r="G71" s="22"/>
      <c r="H71" s="22">
        <f>SUM(C71:G71)</f>
        <v>6</v>
      </c>
    </row>
    <row r="72" spans="1:8" ht="15">
      <c r="A72" s="21" t="s">
        <v>87</v>
      </c>
      <c r="B72" s="21" t="s">
        <v>23</v>
      </c>
      <c r="C72" s="22">
        <f>1</f>
        <v>1</v>
      </c>
      <c r="D72" s="22">
        <v>1</v>
      </c>
      <c r="E72" s="22">
        <v>1</v>
      </c>
      <c r="F72" s="22">
        <v>2</v>
      </c>
      <c r="G72" s="22"/>
      <c r="H72" s="22">
        <f>SUM(C72:G72)</f>
        <v>5</v>
      </c>
    </row>
    <row r="73" spans="1:8" ht="15">
      <c r="A73" s="21" t="s">
        <v>86</v>
      </c>
      <c r="B73" s="21" t="s">
        <v>24</v>
      </c>
      <c r="C73" s="22">
        <v>2</v>
      </c>
      <c r="D73" s="22">
        <v>2</v>
      </c>
      <c r="E73" s="22"/>
      <c r="F73" s="22"/>
      <c r="G73" s="22"/>
      <c r="H73" s="22">
        <f>SUM(C73:G73)</f>
        <v>4</v>
      </c>
    </row>
    <row r="74" spans="1:8" ht="15">
      <c r="A74" s="20" t="s">
        <v>224</v>
      </c>
      <c r="B74" s="20" t="s">
        <v>22</v>
      </c>
      <c r="C74" s="56"/>
      <c r="D74" s="56"/>
      <c r="E74" s="22">
        <v>1</v>
      </c>
      <c r="F74" s="22">
        <v>3</v>
      </c>
      <c r="G74" s="22"/>
      <c r="H74" s="22">
        <f>SUM(C74:G74)</f>
        <v>4</v>
      </c>
    </row>
    <row r="75" spans="1:8" ht="15">
      <c r="A75" s="21" t="s">
        <v>81</v>
      </c>
      <c r="B75" s="21" t="s">
        <v>25</v>
      </c>
      <c r="C75" s="22">
        <f>2</f>
        <v>2</v>
      </c>
      <c r="D75" s="22">
        <v>1</v>
      </c>
      <c r="E75" s="22"/>
      <c r="F75" s="22"/>
      <c r="G75" s="22"/>
      <c r="H75" s="22">
        <f>SUM(C75:G75)</f>
        <v>3</v>
      </c>
    </row>
    <row r="76" spans="1:8" ht="15">
      <c r="A76" s="21" t="s">
        <v>83</v>
      </c>
      <c r="B76" s="21" t="s">
        <v>24</v>
      </c>
      <c r="C76" s="22">
        <f>1</f>
        <v>1</v>
      </c>
      <c r="D76" s="22">
        <v>1</v>
      </c>
      <c r="E76" s="22"/>
      <c r="F76" s="22"/>
      <c r="G76" s="22">
        <v>1</v>
      </c>
      <c r="H76" s="22">
        <f>SUM(C76:G76)</f>
        <v>3</v>
      </c>
    </row>
    <row r="77" spans="1:8" ht="15">
      <c r="A77" s="21" t="s">
        <v>183</v>
      </c>
      <c r="B77" s="21" t="s">
        <v>24</v>
      </c>
      <c r="C77" s="22"/>
      <c r="D77" s="22">
        <v>1</v>
      </c>
      <c r="E77" s="22"/>
      <c r="F77" s="22">
        <v>1</v>
      </c>
      <c r="G77" s="22"/>
      <c r="H77" s="22">
        <f>SUM(C77:G77)</f>
        <v>2</v>
      </c>
    </row>
    <row r="78" spans="1:8" ht="15">
      <c r="A78" s="21" t="s">
        <v>184</v>
      </c>
      <c r="B78" s="21" t="s">
        <v>26</v>
      </c>
      <c r="C78" s="22"/>
      <c r="D78" s="22">
        <v>1</v>
      </c>
      <c r="E78" s="22">
        <v>1</v>
      </c>
      <c r="F78" s="22"/>
      <c r="G78" s="22"/>
      <c r="H78" s="22">
        <f>SUM(C78:G78)</f>
        <v>2</v>
      </c>
    </row>
    <row r="79" spans="1:8" ht="15">
      <c r="A79" s="20" t="s">
        <v>233</v>
      </c>
      <c r="B79" s="21" t="s">
        <v>24</v>
      </c>
      <c r="C79" s="56"/>
      <c r="D79" s="56"/>
      <c r="E79" s="22" t="s">
        <v>13</v>
      </c>
      <c r="F79" s="22">
        <v>1</v>
      </c>
      <c r="G79" s="22"/>
      <c r="H79" s="22">
        <f>SUM(C79:G79)</f>
        <v>1</v>
      </c>
    </row>
    <row r="80" spans="1:8" ht="15">
      <c r="A80" s="20" t="s">
        <v>234</v>
      </c>
      <c r="B80" s="56" t="s">
        <v>26</v>
      </c>
      <c r="C80" s="56"/>
      <c r="D80" s="56"/>
      <c r="E80" s="22"/>
      <c r="F80" s="22">
        <v>1</v>
      </c>
      <c r="G80" s="22"/>
      <c r="H80" s="22">
        <f>SUM(C80:G80)</f>
        <v>1</v>
      </c>
    </row>
    <row r="81" spans="1:8" ht="15">
      <c r="A81" s="20" t="s">
        <v>236</v>
      </c>
      <c r="B81" s="20" t="s">
        <v>26</v>
      </c>
      <c r="C81" s="56"/>
      <c r="D81" s="56"/>
      <c r="E81" s="22"/>
      <c r="F81" s="22">
        <v>1</v>
      </c>
      <c r="G81" s="22"/>
      <c r="H81" s="22">
        <f>SUM(C81:G81)</f>
        <v>1</v>
      </c>
    </row>
    <row r="82" spans="1:8" ht="15">
      <c r="A82" s="20" t="s">
        <v>235</v>
      </c>
      <c r="B82" s="20" t="s">
        <v>23</v>
      </c>
      <c r="C82" s="56"/>
      <c r="D82" s="56"/>
      <c r="E82" s="22"/>
      <c r="F82" s="22">
        <v>1</v>
      </c>
      <c r="G82" s="22"/>
      <c r="H82" s="22">
        <f>SUM(C82:G82)</f>
        <v>1</v>
      </c>
    </row>
    <row r="83" ht="15">
      <c r="F83" s="23" t="s">
        <v>13</v>
      </c>
    </row>
  </sheetData>
  <sheetProtection password="9695" sheet="1" selectLockedCells="1" selectUnlockedCells="1"/>
  <printOptions/>
  <pageMargins left="0.511811024" right="0.511811024" top="0.787401575" bottom="0.787401575" header="0.31496062" footer="0.3149606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</dc:creator>
  <cp:keywords/>
  <dc:description/>
  <cp:lastModifiedBy>Cinthia</cp:lastModifiedBy>
  <cp:lastPrinted>2009-06-20T23:42:08Z</cp:lastPrinted>
  <dcterms:created xsi:type="dcterms:W3CDTF">2009-05-18T20:56:37Z</dcterms:created>
  <dcterms:modified xsi:type="dcterms:W3CDTF">2009-07-01T01:57:40Z</dcterms:modified>
  <cp:category/>
  <cp:version/>
  <cp:contentType/>
  <cp:contentStatus/>
</cp:coreProperties>
</file>